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p-lib\Desktop\SDOL 停訂配套措施\"/>
    </mc:Choice>
  </mc:AlternateContent>
  <bookViews>
    <workbookView xWindow="0" yWindow="0" windowWidth="28800" windowHeight="12285" tabRatio="746" activeTab="1"/>
  </bookViews>
  <sheets>
    <sheet name="簡介" sheetId="75" r:id="rId1"/>
    <sheet name="綁刊清單" sheetId="57" r:id="rId2"/>
    <sheet name="2016年支付金額" sheetId="66" state="hidden" r:id="rId3"/>
    <sheet name="千元" sheetId="80" state="hidden" r:id="rId4"/>
    <sheet name="工作表1" sheetId="86" state="hidden" r:id="rId5"/>
    <sheet name="Wiley" sheetId="78" state="hidden" r:id="rId6"/>
    <sheet name="Elsevier" sheetId="77" state="hidden" r:id="rId7"/>
    <sheet name="公式" sheetId="69" state="hidden" r:id="rId8"/>
    <sheet name="第1點" sheetId="70" state="hidden" r:id="rId9"/>
    <sheet name="第2點" sheetId="71" state="hidden" r:id="rId10"/>
    <sheet name="第3點" sheetId="72" state="hidden" r:id="rId11"/>
    <sheet name="第4點" sheetId="73" state="hidden" r:id="rId12"/>
  </sheets>
  <externalReferences>
    <externalReference r:id="rId13"/>
    <externalReference r:id="rId14"/>
    <externalReference r:id="rId15"/>
  </externalReferences>
  <definedNames>
    <definedName name="_xlnm._FilterDatabase" localSheetId="1" hidden="1">綁刊清單!$A$1:$L$102</definedName>
    <definedName name="ISI">'[1]ISI DATA'!$A:$IV</definedName>
    <definedName name="ISILOOKUP">'[1]ISI DATA'!$I$4:$J$8</definedName>
    <definedName name="No">#REF!</definedName>
    <definedName name="Slicer_Format">#N/A</definedName>
    <definedName name="Subject_Collections_2017">#REF!</definedName>
    <definedName name="Yes">#REF!</definedName>
    <definedName name="身份">#REF!</definedName>
    <definedName name="科目">[2]代碼1!$D:$D</definedName>
    <definedName name="採購方式">[3]代碼1!$A$1:$A$65536</definedName>
    <definedName name="項目">[3]代碼1!$E$1:$E$65536</definedName>
    <definedName name="學院">[3]代碼1!$C$1:$C$65536</definedName>
  </definedNames>
  <calcPr calcId="162913"/>
</workbook>
</file>

<file path=xl/calcChain.xml><?xml version="1.0" encoding="utf-8"?>
<calcChain xmlns="http://schemas.openxmlformats.org/spreadsheetml/2006/main">
  <c r="D13" i="86" l="1"/>
  <c r="D14" i="86" s="1"/>
  <c r="C13" i="86"/>
  <c r="C11" i="86"/>
  <c r="D11" i="86"/>
  <c r="E11" i="86" s="1"/>
  <c r="C12" i="86"/>
  <c r="D12" i="86"/>
  <c r="E12" i="86" s="1"/>
  <c r="D10" i="86"/>
  <c r="C10" i="86"/>
  <c r="E10" i="86" s="1"/>
  <c r="E14" i="86" l="1"/>
  <c r="E13" i="86"/>
  <c r="C14" i="86"/>
  <c r="I5" i="86"/>
  <c r="I4" i="86"/>
  <c r="I3" i="86"/>
  <c r="I2" i="86"/>
  <c r="D5" i="86"/>
  <c r="D4" i="86"/>
  <c r="D3" i="86"/>
  <c r="D2" i="86"/>
  <c r="N4" i="80" l="1"/>
  <c r="N5" i="80"/>
  <c r="N6" i="80"/>
  <c r="N3" i="80"/>
  <c r="G9" i="66"/>
  <c r="G8" i="66"/>
  <c r="K8" i="66"/>
  <c r="I10" i="72"/>
  <c r="H10" i="72"/>
  <c r="G10" i="72"/>
  <c r="F10" i="72"/>
  <c r="E10" i="72"/>
  <c r="D10" i="72"/>
  <c r="C10" i="72"/>
  <c r="B10" i="72"/>
  <c r="I5" i="72"/>
  <c r="H5" i="72"/>
  <c r="G5" i="72"/>
  <c r="E6" i="72" s="1"/>
  <c r="F5" i="72"/>
  <c r="E5" i="72"/>
  <c r="D5" i="72"/>
  <c r="C5" i="72"/>
  <c r="I6" i="72" s="1"/>
  <c r="C6" i="72"/>
  <c r="B5" i="72"/>
  <c r="L58" i="71"/>
  <c r="K58" i="71"/>
  <c r="J58" i="71"/>
  <c r="I58" i="71"/>
  <c r="H58" i="71"/>
  <c r="G58" i="71"/>
  <c r="F58" i="71"/>
  <c r="E58" i="71"/>
  <c r="L57" i="71"/>
  <c r="L59" i="71" s="1"/>
  <c r="K57" i="71"/>
  <c r="K59" i="71" s="1"/>
  <c r="J57" i="71"/>
  <c r="J59" i="71" s="1"/>
  <c r="I57" i="71"/>
  <c r="I59" i="71" s="1"/>
  <c r="H57" i="71"/>
  <c r="H59" i="71" s="1"/>
  <c r="G57" i="71"/>
  <c r="G59" i="71" s="1"/>
  <c r="F57" i="71"/>
  <c r="F59" i="71" s="1"/>
  <c r="E57" i="71"/>
  <c r="E59" i="71" s="1"/>
  <c r="F7" i="66"/>
  <c r="L10" i="66"/>
  <c r="J10" i="66"/>
  <c r="B6" i="72"/>
  <c r="F6" i="72"/>
  <c r="G6" i="72" l="1"/>
  <c r="D6" i="72"/>
  <c r="H6" i="72"/>
  <c r="F6" i="66"/>
  <c r="I6" i="66" s="1"/>
  <c r="I10" i="66" s="1"/>
  <c r="F5" i="66"/>
  <c r="E6" i="66"/>
  <c r="H6" i="66" s="1"/>
  <c r="E4" i="66"/>
  <c r="E7" i="66"/>
  <c r="G7" i="66" s="1"/>
  <c r="H7" i="66" s="1"/>
  <c r="F4" i="66"/>
  <c r="E5" i="66"/>
  <c r="G5" i="66" l="1"/>
  <c r="H5" i="66" s="1"/>
  <c r="H10" i="66" s="1"/>
  <c r="F10" i="66"/>
  <c r="G6" i="66"/>
  <c r="K6" i="66" s="1"/>
  <c r="K7" i="66"/>
  <c r="G4" i="66"/>
  <c r="E10" i="66"/>
  <c r="K5" i="66" l="1"/>
  <c r="G10" i="66"/>
  <c r="K4" i="66"/>
  <c r="K10" i="66" l="1"/>
</calcChain>
</file>

<file path=xl/sharedStrings.xml><?xml version="1.0" encoding="utf-8"?>
<sst xmlns="http://schemas.openxmlformats.org/spreadsheetml/2006/main" count="1438" uniqueCount="664">
  <si>
    <t>1013-7025</t>
  </si>
  <si>
    <t>Hong Kong Physiotherapy Journal</t>
  </si>
  <si>
    <t>1557-3087</t>
  </si>
  <si>
    <t>1433-8319</t>
  </si>
  <si>
    <t>0894-1130</t>
  </si>
  <si>
    <t>Journal of Hand Therapy</t>
  </si>
  <si>
    <t>1269-1763</t>
  </si>
  <si>
    <t>Pratiques Psychologiques</t>
  </si>
  <si>
    <t>Computers in Human Behavior</t>
  </si>
  <si>
    <t>Lithos</t>
  </si>
  <si>
    <t>Psychiatry Research: Neuroimaging</t>
  </si>
  <si>
    <t>Computers and Electrical Engineering</t>
  </si>
  <si>
    <t>Information Sciences</t>
  </si>
  <si>
    <t>0377-2217</t>
  </si>
  <si>
    <t>0148-2963</t>
  </si>
  <si>
    <t>Journal of Business Research</t>
  </si>
  <si>
    <t>0379-6779</t>
  </si>
  <si>
    <t>Journal of Biomechanics</t>
  </si>
  <si>
    <t>ISSN</t>
    <phoneticPr fontId="5" type="noConversion"/>
  </si>
  <si>
    <t>Journal of Second Language Writing</t>
  </si>
  <si>
    <t>應數系</t>
  </si>
  <si>
    <t>化學系</t>
  </si>
  <si>
    <t>電機系</t>
  </si>
  <si>
    <t>會計系</t>
  </si>
  <si>
    <t>企管系</t>
  </si>
  <si>
    <t>財金系</t>
  </si>
  <si>
    <t>資管系</t>
  </si>
  <si>
    <t>經濟系</t>
  </si>
  <si>
    <t>0016-7185</t>
  </si>
  <si>
    <t>0743-0167</t>
  </si>
  <si>
    <t>1044-5005</t>
  </si>
  <si>
    <t>0890-8389</t>
  </si>
  <si>
    <t>生科系</t>
  </si>
  <si>
    <t>資工系</t>
  </si>
  <si>
    <t>管理院本部</t>
  </si>
  <si>
    <t>國企系</t>
  </si>
  <si>
    <t>觀遊系</t>
  </si>
  <si>
    <t>英美系</t>
  </si>
  <si>
    <t>中文系</t>
  </si>
  <si>
    <t>臺文系</t>
  </si>
  <si>
    <t>族群系</t>
  </si>
  <si>
    <t>自資系</t>
  </si>
  <si>
    <t>課程系</t>
  </si>
  <si>
    <t>幼教系</t>
  </si>
  <si>
    <t>體育系</t>
  </si>
  <si>
    <t>教行系</t>
  </si>
  <si>
    <t>0361-3682</t>
  </si>
  <si>
    <t>1570-8705</t>
  </si>
  <si>
    <t>Ad Hoc Networks</t>
  </si>
  <si>
    <t>0160-7383</t>
  </si>
  <si>
    <t>Annals of Tourism Research</t>
  </si>
  <si>
    <t>0005-1098</t>
  </si>
  <si>
    <t>Automatica</t>
  </si>
  <si>
    <t>0006-3207</t>
  </si>
  <si>
    <t>Biological Conservation</t>
  </si>
  <si>
    <t>0956-5663</t>
  </si>
  <si>
    <t>Biosensors and Bioelectronics</t>
  </si>
  <si>
    <t>0007-6813</t>
  </si>
  <si>
    <t>Business Horizons</t>
  </si>
  <si>
    <t>1043-951X</t>
  </si>
  <si>
    <t>China Economic Review</t>
  </si>
  <si>
    <t>0967-067X</t>
  </si>
  <si>
    <t>Communist and Post-Communist Studies</t>
  </si>
  <si>
    <t>1389-1286</t>
  </si>
  <si>
    <t>Computer Networks</t>
  </si>
  <si>
    <t>0360-1315</t>
  </si>
  <si>
    <t>0045-7906</t>
  </si>
  <si>
    <t>0747-5632</t>
  </si>
  <si>
    <t>0958-1669</t>
  </si>
  <si>
    <t>Current Opinion in Biotechnology</t>
  </si>
  <si>
    <t>0169-023X</t>
  </si>
  <si>
    <t>Data &amp; Knowledge Engineering</t>
  </si>
  <si>
    <t>0167-9236</t>
  </si>
  <si>
    <t>Decision Support Systems</t>
  </si>
  <si>
    <t>0885-2006</t>
  </si>
  <si>
    <t>Early Childhood Research Quarterly</t>
  </si>
  <si>
    <t>0921-8009</t>
  </si>
  <si>
    <t>0195-9255</t>
  </si>
  <si>
    <t>Environmental Impact Assessment Review</t>
  </si>
  <si>
    <t>0141-0229</t>
  </si>
  <si>
    <t>Enzyme and Microbial Technology</t>
  </si>
  <si>
    <t>European Journal of Operational Research</t>
  </si>
  <si>
    <t>0263-2373</t>
  </si>
  <si>
    <t>European Management Journal</t>
  </si>
  <si>
    <t>0016-3287</t>
  </si>
  <si>
    <t>Futures</t>
  </si>
  <si>
    <t>Geoforum</t>
  </si>
  <si>
    <t>0262-8856</t>
  </si>
  <si>
    <t>Image and Vision Computing</t>
  </si>
  <si>
    <t>0020-0190</t>
  </si>
  <si>
    <t>Information Processing Letters</t>
  </si>
  <si>
    <t>0020-0255</t>
  </si>
  <si>
    <t>0167-9260</t>
  </si>
  <si>
    <t>Integration, the Vlsi Journal</t>
  </si>
  <si>
    <t>0167-8116</t>
  </si>
  <si>
    <t>1057-5219</t>
  </si>
  <si>
    <t>International Review of Financial Analysis</t>
  </si>
  <si>
    <t>0165-4101</t>
  </si>
  <si>
    <t>Journal of Accounting and Economics</t>
  </si>
  <si>
    <t>0021-9290</t>
  </si>
  <si>
    <t>0147-5967</t>
  </si>
  <si>
    <t>Journal of Comparative Economics</t>
  </si>
  <si>
    <t>0929-1199</t>
  </si>
  <si>
    <t>Journal of Corporate Finance</t>
  </si>
  <si>
    <t>0304-3878</t>
  </si>
  <si>
    <t>Journal of Development Economics</t>
  </si>
  <si>
    <t>0304-4076</t>
  </si>
  <si>
    <t>Journal of Econometrics</t>
  </si>
  <si>
    <t>0927-5398</t>
  </si>
  <si>
    <t>Journal of Empirical Finance</t>
  </si>
  <si>
    <t>0301-4797</t>
  </si>
  <si>
    <t>Journal of Environmental Management</t>
  </si>
  <si>
    <t>0304-405X</t>
  </si>
  <si>
    <t>Journal of Financial Economics</t>
  </si>
  <si>
    <t>0022-1996</t>
  </si>
  <si>
    <t>Journal of International Economics</t>
  </si>
  <si>
    <t>0261-5606</t>
  </si>
  <si>
    <t>Journal of International Money and Finance</t>
  </si>
  <si>
    <t>0164-0704</t>
  </si>
  <si>
    <t>0304-3932</t>
  </si>
  <si>
    <t>Journal of Monetary Economics</t>
  </si>
  <si>
    <t>1084-8045</t>
  </si>
  <si>
    <t>Journal of Network and Computer Applications</t>
  </si>
  <si>
    <t>0743-7315</t>
  </si>
  <si>
    <t>Journal of Parallel and Distributed Computing</t>
  </si>
  <si>
    <t>Journal of Rural Studies</t>
  </si>
  <si>
    <t>1060-3743</t>
  </si>
  <si>
    <t>0378-3758</t>
  </si>
  <si>
    <t>Journal of Statistical Planning and Inference</t>
  </si>
  <si>
    <t>0889-1583</t>
  </si>
  <si>
    <t>Journal of the Japanese and International Economies</t>
  </si>
  <si>
    <t>1047-3203</t>
  </si>
  <si>
    <t>Journal of Visual Communication and Image Representation</t>
  </si>
  <si>
    <t>0264-8377</t>
  </si>
  <si>
    <t>Land Use Policy</t>
  </si>
  <si>
    <t>0271-5309</t>
  </si>
  <si>
    <t>0024-4937</t>
  </si>
  <si>
    <t>0024-6301</t>
  </si>
  <si>
    <t>Long Range Planning</t>
  </si>
  <si>
    <t>Management Accounting Research</t>
  </si>
  <si>
    <t>0893-6080</t>
  </si>
  <si>
    <t>Neural Networks</t>
  </si>
  <si>
    <t>0305-0483</t>
  </si>
  <si>
    <t>Omega</t>
  </si>
  <si>
    <t>0090-2616</t>
  </si>
  <si>
    <t>Organizational Dynamics</t>
  </si>
  <si>
    <t>0927-538X</t>
  </si>
  <si>
    <t>Pacific-Basin Finance Journal</t>
  </si>
  <si>
    <t>Perspectives in Plant Ecology, Evolution and Systematics</t>
  </si>
  <si>
    <t>0304-422X</t>
  </si>
  <si>
    <t>Poetics</t>
  </si>
  <si>
    <t>1359-5113</t>
  </si>
  <si>
    <t>Process Biochemistry</t>
  </si>
  <si>
    <t>0925-4927</t>
  </si>
  <si>
    <t>0048-7333</t>
  </si>
  <si>
    <t>Research Policy</t>
  </si>
  <si>
    <t>0301-4207</t>
  </si>
  <si>
    <t>Resources Policy</t>
  </si>
  <si>
    <t>0923-5965</t>
  </si>
  <si>
    <t>Signal Processing: Image Communication</t>
  </si>
  <si>
    <t>0167-7152</t>
  </si>
  <si>
    <t>Statistics &amp; Probability Letters</t>
  </si>
  <si>
    <t>0304-4149</t>
  </si>
  <si>
    <t>Stochastic Processes and Their Applications</t>
  </si>
  <si>
    <t>Synthetic Metals</t>
  </si>
  <si>
    <t>0167-6911</t>
  </si>
  <si>
    <t>Systems &amp; Control Letters</t>
  </si>
  <si>
    <t>Teaching and Learning in Nursing</t>
  </si>
  <si>
    <t>0742-051X</t>
  </si>
  <si>
    <t>0166-4972</t>
  </si>
  <si>
    <t>Technovation</t>
  </si>
  <si>
    <t>0040-4039</t>
  </si>
  <si>
    <t>Tetrahedron Letters</t>
  </si>
  <si>
    <t>0020-7063</t>
  </si>
  <si>
    <t>1096-7516</t>
  </si>
  <si>
    <t>The Internet and Higher Education</t>
  </si>
  <si>
    <t>0261-5177</t>
  </si>
  <si>
    <t>Tourism Management</t>
  </si>
  <si>
    <t>0167-7799</t>
  </si>
  <si>
    <t>Trends in Biotechnology</t>
  </si>
  <si>
    <t>0169-5347</t>
  </si>
  <si>
    <t>Trends in Ecology &amp; Evolution</t>
  </si>
  <si>
    <t>0277-5395</t>
  </si>
  <si>
    <t>Women's Studies International Forum</t>
  </si>
  <si>
    <t>0305-750X</t>
  </si>
  <si>
    <t>World Development</t>
  </si>
  <si>
    <t>公行系</t>
  </si>
  <si>
    <t>訂購單位</t>
    <phoneticPr fontId="5" type="noConversion"/>
  </si>
  <si>
    <t>電子期刊</t>
    <phoneticPr fontId="13" type="noConversion"/>
  </si>
  <si>
    <t>Elsevier</t>
    <phoneticPr fontId="13" type="noConversion"/>
  </si>
  <si>
    <t>種類</t>
    <phoneticPr fontId="5" type="noConversion"/>
  </si>
  <si>
    <t>資料庫/電子期刊名稱</t>
    <phoneticPr fontId="5" type="noConversion"/>
  </si>
  <si>
    <r>
      <rPr>
        <sz val="12"/>
        <color indexed="8"/>
        <rFont val="新細明體"/>
        <family val="1"/>
        <charset val="136"/>
      </rPr>
      <t>出版社</t>
    </r>
    <phoneticPr fontId="5" type="noConversion"/>
  </si>
  <si>
    <t>種數</t>
    <phoneticPr fontId="5" type="noConversion"/>
  </si>
  <si>
    <t>0953-9611</t>
    <phoneticPr fontId="16" type="noConversion"/>
  </si>
  <si>
    <t>紙本期刊</t>
    <phoneticPr fontId="13" type="noConversion"/>
  </si>
  <si>
    <t>請購
項次</t>
    <phoneticPr fontId="5" type="noConversion"/>
  </si>
  <si>
    <t>可用期刊種數</t>
    <phoneticPr fontId="5" type="noConversion"/>
  </si>
  <si>
    <t>每刊平均訂費</t>
    <phoneticPr fontId="5" type="noConversion"/>
  </si>
  <si>
    <t>國別</t>
    <phoneticPr fontId="5" type="noConversion"/>
  </si>
  <si>
    <t>公司名稱</t>
    <phoneticPr fontId="5" type="noConversion"/>
  </si>
  <si>
    <t>圖書館</t>
    <phoneticPr fontId="5" type="noConversion"/>
  </si>
  <si>
    <t>合計</t>
    <phoneticPr fontId="5" type="noConversion"/>
  </si>
  <si>
    <t>01</t>
    <phoneticPr fontId="5" type="noConversion"/>
  </si>
  <si>
    <t>Elsevier (SDOL/SDOS)</t>
    <phoneticPr fontId="5" type="noConversion"/>
  </si>
  <si>
    <t>美國</t>
    <phoneticPr fontId="5" type="noConversion"/>
  </si>
  <si>
    <t>Elsevier B.V.</t>
    <phoneticPr fontId="5" type="noConversion"/>
  </si>
  <si>
    <t>02</t>
    <phoneticPr fontId="5" type="noConversion"/>
  </si>
  <si>
    <t>Wiley-Blackwell
Wiley-Blackwell(Wiley Online Library)</t>
    <phoneticPr fontId="5" type="noConversion"/>
  </si>
  <si>
    <t>英國</t>
    <phoneticPr fontId="5" type="noConversion"/>
  </si>
  <si>
    <t>John Wiley &amp; Sons Ltd</t>
  </si>
  <si>
    <t>03</t>
    <phoneticPr fontId="5" type="noConversion"/>
  </si>
  <si>
    <t>Springer (SpringerLink)</t>
    <phoneticPr fontId="5" type="noConversion"/>
  </si>
  <si>
    <t>德國</t>
    <phoneticPr fontId="5" type="noConversion"/>
  </si>
  <si>
    <t>Springer-Verlag GmbH</t>
    <phoneticPr fontId="5" type="noConversion"/>
  </si>
  <si>
    <t>04</t>
    <phoneticPr fontId="5" type="noConversion"/>
  </si>
  <si>
    <t>Oxford Univ. Press (Oxford Journals)</t>
    <phoneticPr fontId="5" type="noConversion"/>
  </si>
  <si>
    <t>Oxford University Press</t>
    <phoneticPr fontId="5" type="noConversion"/>
  </si>
  <si>
    <t>合           計</t>
    <phoneticPr fontId="5" type="noConversion"/>
  </si>
  <si>
    <t>統籌支付</t>
    <phoneticPr fontId="5" type="noConversion"/>
  </si>
  <si>
    <t>T910</t>
    <phoneticPr fontId="5" type="noConversion"/>
  </si>
  <si>
    <t>T2800</t>
    <phoneticPr fontId="5" type="noConversion"/>
  </si>
  <si>
    <t>05</t>
    <phoneticPr fontId="5" type="noConversion"/>
  </si>
  <si>
    <r>
      <t>Elsevier</t>
    </r>
    <r>
      <rPr>
        <b/>
        <sz val="12"/>
        <rFont val="細明體"/>
        <family val="3"/>
        <charset val="136"/>
      </rPr>
      <t>綁刊紙本</t>
    </r>
    <phoneticPr fontId="5" type="noConversion"/>
  </si>
  <si>
    <t>06</t>
    <phoneticPr fontId="5" type="noConversion"/>
  </si>
  <si>
    <r>
      <t>TAEBDC</t>
    </r>
    <r>
      <rPr>
        <b/>
        <sz val="12"/>
        <rFont val="細明體"/>
        <family val="3"/>
        <charset val="136"/>
      </rPr>
      <t>電子書</t>
    </r>
    <phoneticPr fontId="5" type="noConversion"/>
  </si>
  <si>
    <t>項目</t>
    <phoneticPr fontId="5" type="noConversion"/>
  </si>
  <si>
    <t>2012-2014近3年使用成本</t>
    <phoneticPr fontId="5" type="noConversion"/>
  </si>
  <si>
    <t>2016年預估訂費</t>
    <phoneticPr fontId="5" type="noConversion"/>
  </si>
  <si>
    <t>設備費支付金額</t>
    <phoneticPr fontId="25" type="noConversion"/>
  </si>
  <si>
    <t>Elsevier</t>
  </si>
  <si>
    <t>Wiley</t>
  </si>
  <si>
    <t>Springer</t>
  </si>
  <si>
    <t>業務費支付金額</t>
    <phoneticPr fontId="25" type="noConversion"/>
  </si>
  <si>
    <t>Oxford</t>
  </si>
  <si>
    <t>Engineering</t>
  </si>
  <si>
    <t>Business and Economics</t>
  </si>
  <si>
    <t>Biomedical and Life Sciences</t>
  </si>
  <si>
    <t>Medicine</t>
  </si>
  <si>
    <t>Mathematics and Statistics</t>
  </si>
  <si>
    <t>Humanities, Social Sciences and Law</t>
  </si>
  <si>
    <t>Chemistry and Materials Science</t>
  </si>
  <si>
    <t>Computer Science</t>
  </si>
  <si>
    <t>Earth and Environmental Science</t>
  </si>
  <si>
    <t>Behavioral Science</t>
  </si>
  <si>
    <t>Physics and Astronomy</t>
  </si>
  <si>
    <t>Life Sciences</t>
  </si>
  <si>
    <t>Social and Behavioral Sciences</t>
  </si>
  <si>
    <t>Nursing</t>
  </si>
  <si>
    <t>Economics, Business and Management</t>
  </si>
  <si>
    <t>Engineering, Energy and Technology</t>
  </si>
  <si>
    <t>Materials Science</t>
  </si>
  <si>
    <t>Environmental Sciences</t>
  </si>
  <si>
    <t>Mathematics</t>
  </si>
  <si>
    <t>Pharmacology, Pharmaceutical Science and Toxicology</t>
  </si>
  <si>
    <t>Chemistry and Chemical Engineering</t>
  </si>
  <si>
    <t>Neuroscience</t>
  </si>
  <si>
    <t>Earth and Planetary Sciences</t>
  </si>
  <si>
    <t>Agricultural and Biological Sciences</t>
  </si>
  <si>
    <t>Dentistry</t>
  </si>
  <si>
    <t>Arts and Humanities</t>
  </si>
  <si>
    <t>Veterinary Science and Veterinary Medicine</t>
  </si>
  <si>
    <t>Health Professions</t>
  </si>
  <si>
    <t>理工</t>
  </si>
  <si>
    <t>環境</t>
  </si>
  <si>
    <t>海洋</t>
  </si>
  <si>
    <t>管理</t>
  </si>
  <si>
    <t>人社</t>
  </si>
  <si>
    <t>民族</t>
  </si>
  <si>
    <t>藝術</t>
  </si>
  <si>
    <t>教育</t>
  </si>
  <si>
    <t>訂費分擔比例</t>
    <phoneticPr fontId="27" type="noConversion"/>
  </si>
  <si>
    <t>分配比例(訂費約佔 總經費17.37%)</t>
    <phoneticPr fontId="27" type="noConversion"/>
  </si>
  <si>
    <t>理工</t>
    <phoneticPr fontId="27" type="noConversion"/>
  </si>
  <si>
    <t>環境</t>
    <phoneticPr fontId="27" type="noConversion"/>
  </si>
  <si>
    <t>海洋</t>
    <phoneticPr fontId="27" type="noConversion"/>
  </si>
  <si>
    <t>管理</t>
    <phoneticPr fontId="27" type="noConversion"/>
  </si>
  <si>
    <t>人社</t>
    <phoneticPr fontId="27" type="noConversion"/>
  </si>
  <si>
    <t>民族</t>
    <phoneticPr fontId="27" type="noConversion"/>
  </si>
  <si>
    <t>藝術</t>
    <phoneticPr fontId="27" type="noConversion"/>
  </si>
  <si>
    <t>教育</t>
    <phoneticPr fontId="27" type="noConversion"/>
  </si>
  <si>
    <t>1.基費(依教務處分配比例)</t>
    <phoneticPr fontId="27" type="noConversion"/>
  </si>
  <si>
    <t>2.期刊學科及定價</t>
    <phoneticPr fontId="27" type="noConversion"/>
  </si>
  <si>
    <t>3.近三年實際支付訂費</t>
    <phoneticPr fontId="27" type="noConversion"/>
  </si>
  <si>
    <t>4.各院使用率</t>
    <phoneticPr fontId="27" type="noConversion"/>
  </si>
  <si>
    <t>新教務處分配比例 [先扣除統籌支付訂費的]
 (原教務處分配比例 － 17.37%*訂費分擔比例)</t>
    <phoneticPr fontId="27" type="noConversion"/>
  </si>
  <si>
    <r>
      <rPr>
        <sz val="12"/>
        <color indexed="8"/>
        <rFont val="微軟正黑體"/>
        <family val="2"/>
        <charset val="136"/>
      </rPr>
      <t>理工</t>
    </r>
    <phoneticPr fontId="27" type="noConversion"/>
  </si>
  <si>
    <r>
      <rPr>
        <sz val="12"/>
        <color indexed="8"/>
        <rFont val="微軟正黑體"/>
        <family val="2"/>
        <charset val="136"/>
      </rPr>
      <t>環境</t>
    </r>
    <phoneticPr fontId="27" type="noConversion"/>
  </si>
  <si>
    <r>
      <rPr>
        <sz val="12"/>
        <color indexed="8"/>
        <rFont val="微軟正黑體"/>
        <family val="2"/>
        <charset val="136"/>
      </rPr>
      <t>海洋</t>
    </r>
    <phoneticPr fontId="27" type="noConversion"/>
  </si>
  <si>
    <r>
      <rPr>
        <sz val="12"/>
        <color indexed="8"/>
        <rFont val="微軟正黑體"/>
        <family val="2"/>
        <charset val="136"/>
      </rPr>
      <t>管理</t>
    </r>
    <phoneticPr fontId="27" type="noConversion"/>
  </si>
  <si>
    <r>
      <rPr>
        <sz val="12"/>
        <color indexed="8"/>
        <rFont val="微軟正黑體"/>
        <family val="2"/>
        <charset val="136"/>
      </rPr>
      <t>人社</t>
    </r>
    <phoneticPr fontId="27" type="noConversion"/>
  </si>
  <si>
    <r>
      <rPr>
        <sz val="12"/>
        <color indexed="8"/>
        <rFont val="微軟正黑體"/>
        <family val="2"/>
        <charset val="136"/>
      </rPr>
      <t>民族</t>
    </r>
    <phoneticPr fontId="27" type="noConversion"/>
  </si>
  <si>
    <r>
      <rPr>
        <sz val="12"/>
        <color indexed="8"/>
        <rFont val="微軟正黑體"/>
        <family val="2"/>
        <charset val="136"/>
      </rPr>
      <t>藝術</t>
    </r>
    <phoneticPr fontId="27" type="noConversion"/>
  </si>
  <si>
    <r>
      <rPr>
        <sz val="12"/>
        <color indexed="8"/>
        <rFont val="微軟正黑體"/>
        <family val="2"/>
        <charset val="136"/>
      </rPr>
      <t>教育</t>
    </r>
    <phoneticPr fontId="27" type="noConversion"/>
  </si>
  <si>
    <r>
      <t>105</t>
    </r>
    <r>
      <rPr>
        <sz val="12"/>
        <color indexed="8"/>
        <rFont val="微軟正黑體"/>
        <family val="2"/>
        <charset val="136"/>
      </rPr>
      <t>年教務處分配百分比</t>
    </r>
    <phoneticPr fontId="27" type="noConversion"/>
  </si>
  <si>
    <r>
      <t>10</t>
    </r>
    <r>
      <rPr>
        <sz val="12"/>
        <color indexed="8"/>
        <rFont val="微軟正黑體"/>
        <family val="2"/>
        <charset val="136"/>
      </rPr>
      <t>4</t>
    </r>
    <r>
      <rPr>
        <sz val="12"/>
        <color indexed="8"/>
        <rFont val="微軟正黑體"/>
        <family val="2"/>
        <charset val="136"/>
      </rPr>
      <t>年教務處分配百分比</t>
    </r>
    <phoneticPr fontId="27" type="noConversion"/>
  </si>
  <si>
    <t>103年教務處分配百分比</t>
    <phoneticPr fontId="27" type="noConversion"/>
  </si>
  <si>
    <t>102年教務處分配百分比</t>
    <phoneticPr fontId="27" type="noConversion"/>
  </si>
  <si>
    <r>
      <rPr>
        <sz val="12"/>
        <color indexed="8"/>
        <rFont val="微軟正黑體"/>
        <family val="2"/>
        <charset val="136"/>
      </rPr>
      <t>出版社</t>
    </r>
    <phoneticPr fontId="27" type="noConversion"/>
  </si>
  <si>
    <r>
      <rPr>
        <sz val="12"/>
        <color indexed="8"/>
        <rFont val="微軟正黑體"/>
        <family val="2"/>
        <charset val="136"/>
      </rPr>
      <t>主題</t>
    </r>
  </si>
  <si>
    <r>
      <rPr>
        <sz val="12"/>
        <color indexed="8"/>
        <rFont val="微軟正黑體"/>
        <family val="2"/>
        <charset val="136"/>
      </rPr>
      <t>種數</t>
    </r>
  </si>
  <si>
    <r>
      <t>2016</t>
    </r>
    <r>
      <rPr>
        <sz val="12"/>
        <color indexed="8"/>
        <rFont val="微軟正黑體"/>
        <family val="2"/>
        <charset val="136"/>
      </rPr>
      <t>年定價</t>
    </r>
    <phoneticPr fontId="27" type="noConversion"/>
  </si>
  <si>
    <t>˙</t>
  </si>
  <si>
    <t>Multidiscipline</t>
  </si>
  <si>
    <t>Agriculture, Aquaculture &amp; Food Science</t>
  </si>
  <si>
    <t>Architecture &amp; Planning</t>
  </si>
  <si>
    <t>Art &amp; Applied Arts</t>
  </si>
  <si>
    <t>Physical Sciences &amp; Engineering</t>
  </si>
  <si>
    <t>Social &amp; Behavioral Sciences</t>
  </si>
  <si>
    <t>Veterinary Medicine</t>
  </si>
  <si>
    <t>Business, Economics, Finance and Accounting</t>
  </si>
  <si>
    <t>Chemistry</t>
  </si>
  <si>
    <t>Humanities and Social Sciences --&gt; Humanities</t>
  </si>
  <si>
    <t xml:space="preserve">Information Science and Computing --&gt; Computer Science  &amp; Information Technology </t>
  </si>
  <si>
    <t>Law and Criminology</t>
  </si>
  <si>
    <t>Psychology</t>
  </si>
  <si>
    <t>Nursing, Dentistry &amp; Healthcare</t>
  </si>
  <si>
    <t>Humanities</t>
  </si>
  <si>
    <t>Law</t>
  </si>
  <si>
    <t>Mathematics &amp; Physical Sciences</t>
  </si>
  <si>
    <t>Social Sciences</t>
  </si>
  <si>
    <t>種數</t>
    <phoneticPr fontId="27" type="noConversion"/>
  </si>
  <si>
    <t>定價</t>
    <phoneticPr fontId="27" type="noConversion"/>
  </si>
  <si>
    <t>百分比</t>
    <phoneticPr fontId="27" type="noConversion"/>
  </si>
  <si>
    <t>近三年訂費</t>
    <phoneticPr fontId="27" type="noConversion"/>
  </si>
  <si>
    <r>
      <t>102</t>
    </r>
    <r>
      <rPr>
        <sz val="12"/>
        <color indexed="8"/>
        <rFont val="細明體"/>
        <family val="3"/>
        <charset val="136"/>
      </rPr>
      <t>年</t>
    </r>
    <phoneticPr fontId="27" type="noConversion"/>
  </si>
  <si>
    <r>
      <t>103</t>
    </r>
    <r>
      <rPr>
        <sz val="12"/>
        <color indexed="8"/>
        <rFont val="細明體"/>
        <family val="3"/>
        <charset val="136"/>
      </rPr>
      <t>年</t>
    </r>
    <phoneticPr fontId="27" type="noConversion"/>
  </si>
  <si>
    <r>
      <t>104</t>
    </r>
    <r>
      <rPr>
        <sz val="12"/>
        <color indexed="8"/>
        <rFont val="細明體"/>
        <family val="3"/>
        <charset val="136"/>
      </rPr>
      <t>年</t>
    </r>
    <phoneticPr fontId="29" type="noConversion"/>
  </si>
  <si>
    <r>
      <rPr>
        <sz val="12"/>
        <color indexed="8"/>
        <rFont val="微軟正黑體"/>
        <family val="2"/>
        <charset val="136"/>
      </rPr>
      <t>合計</t>
    </r>
    <phoneticPr fontId="27" type="noConversion"/>
  </si>
  <si>
    <r>
      <rPr>
        <sz val="12"/>
        <color indexed="8"/>
        <rFont val="微軟正黑體"/>
        <family val="2"/>
        <charset val="136"/>
      </rPr>
      <t>百分比</t>
    </r>
    <phoneticPr fontId="27" type="noConversion"/>
  </si>
  <si>
    <r>
      <t>1</t>
    </r>
    <r>
      <rPr>
        <sz val="12"/>
        <color indexed="8"/>
        <rFont val="新細明體"/>
        <family val="1"/>
        <charset val="136"/>
      </rPr>
      <t>04年電子期刊</t>
    </r>
    <phoneticPr fontId="29" type="noConversion"/>
  </si>
  <si>
    <r>
      <t>1</t>
    </r>
    <r>
      <rPr>
        <sz val="12"/>
        <color indexed="8"/>
        <rFont val="新細明體"/>
        <family val="1"/>
        <charset val="136"/>
      </rPr>
      <t>04年電子書</t>
    </r>
    <phoneticPr fontId="29" type="noConversion"/>
  </si>
  <si>
    <t>合計</t>
    <phoneticPr fontId="29" type="noConversion"/>
  </si>
  <si>
    <t>使用率</t>
  </si>
  <si>
    <t>合計</t>
  </si>
  <si>
    <t>實際</t>
  </si>
  <si>
    <t>Elsevier下載篇數</t>
  </si>
  <si>
    <t>Oxford下載篇數</t>
  </si>
  <si>
    <t>Springer下載篇數</t>
  </si>
  <si>
    <t>W-B下載篇數</t>
  </si>
  <si>
    <t>百分比</t>
  </si>
  <si>
    <t>Geographical Abstracts: Human Geography</t>
    <phoneticPr fontId="13" type="noConversion"/>
  </si>
  <si>
    <t>名稱</t>
  </si>
  <si>
    <t>簡介(涵蓋各學科範圍)</t>
  </si>
  <si>
    <t>加入年</t>
  </si>
  <si>
    <t>Elsevier(SDOL/ScienceDirect )</t>
    <phoneticPr fontId="49" type="noConversion"/>
  </si>
  <si>
    <t>大仁科技大學</t>
  </si>
  <si>
    <t>大葉大學</t>
  </si>
  <si>
    <t>工業技術研究院圖書館</t>
  </si>
  <si>
    <t>中山醫學大學</t>
  </si>
  <si>
    <t>中央大學</t>
  </si>
  <si>
    <t>中正大學</t>
  </si>
  <si>
    <t>中央研究院生命科學圖書館</t>
  </si>
  <si>
    <t>中央研究院資訊服務處</t>
  </si>
  <si>
    <t>中央警察大學</t>
  </si>
  <si>
    <t>中原大學</t>
  </si>
  <si>
    <t>中國文化大學</t>
  </si>
  <si>
    <t>中國醫藥大學</t>
  </si>
  <si>
    <t>中華大學</t>
  </si>
  <si>
    <t>元智大學</t>
  </si>
  <si>
    <t>中華科技大學</t>
  </si>
  <si>
    <t>中臺科技大學</t>
  </si>
  <si>
    <t>弘光科技大學</t>
  </si>
  <si>
    <t>正修科技大學</t>
  </si>
  <si>
    <t>世新大學</t>
  </si>
  <si>
    <t>成功大學</t>
  </si>
  <si>
    <t>行政院農業委員會畜產試驗所</t>
  </si>
  <si>
    <t>行政院農業委員會農業試驗所</t>
  </si>
  <si>
    <t>行政院農業委員會農業藥物毒物試驗所圖書館</t>
  </si>
  <si>
    <t>交通大學</t>
  </si>
  <si>
    <t>明志科技大學</t>
  </si>
  <si>
    <t>虎尾科技大學</t>
  </si>
  <si>
    <t>長庚大學</t>
  </si>
  <si>
    <t>亞東技術學院</t>
  </si>
  <si>
    <t>亞洲大學</t>
  </si>
  <si>
    <t>東海大學</t>
  </si>
  <si>
    <t>東華大學</t>
  </si>
  <si>
    <t>長榮大學</t>
  </si>
  <si>
    <t>宜蘭大學</t>
  </si>
  <si>
    <t>屏東大學</t>
  </si>
  <si>
    <t>政治大學</t>
  </si>
  <si>
    <t>屏東科技大學</t>
  </si>
  <si>
    <t>南華大學</t>
  </si>
  <si>
    <t>南臺科技大學</t>
  </si>
  <si>
    <t>原子能委員會核能研究所</t>
  </si>
  <si>
    <t>海軍軍官學校</t>
  </si>
  <si>
    <t>高雄大學</t>
  </si>
  <si>
    <t>高雄師範大學</t>
  </si>
  <si>
    <t>高雄第一科技大學</t>
  </si>
  <si>
    <t>高雄餐旅大學</t>
  </si>
  <si>
    <t>高雄應用科技大學</t>
  </si>
  <si>
    <t>高雄醫學大學</t>
  </si>
  <si>
    <t>財團法人食品工業發展研究所</t>
  </si>
  <si>
    <t>財團法人紡織產業綜合研究所</t>
  </si>
  <si>
    <t>崑山科技大學</t>
  </si>
  <si>
    <t>逢甲大學</t>
  </si>
  <si>
    <t>健行學校財團法人健行科技大學</t>
  </si>
  <si>
    <t>國防醫學院</t>
  </si>
  <si>
    <t>國家中山科學研究院圖書館</t>
  </si>
  <si>
    <t>國家衛生研究院圖書館</t>
  </si>
  <si>
    <t>清華大學</t>
  </si>
  <si>
    <t>陽明大學</t>
  </si>
  <si>
    <t>雲林科技大學</t>
  </si>
  <si>
    <t>開南大學</t>
  </si>
  <si>
    <t>朝陽科技大學</t>
  </si>
  <si>
    <t>義守大學</t>
  </si>
  <si>
    <t>新竹教育大學</t>
  </si>
  <si>
    <t>聖約翰科技大學</t>
  </si>
  <si>
    <t>勤益科技大學</t>
  </si>
  <si>
    <t>慈濟學校財團法人慈濟大學</t>
  </si>
  <si>
    <t>臺中科技大學</t>
  </si>
  <si>
    <t>臺中教育大學</t>
  </si>
  <si>
    <t>臺北市立大學</t>
  </si>
  <si>
    <t>臺北科技大學</t>
  </si>
  <si>
    <t>臺北醫學大學</t>
  </si>
  <si>
    <t>臺東大學</t>
  </si>
  <si>
    <t>臺南大學</t>
  </si>
  <si>
    <t>輔英科技大學</t>
  </si>
  <si>
    <t>暨南國際大學</t>
  </si>
  <si>
    <t>嘉義大學</t>
  </si>
  <si>
    <t>銘傳大學</t>
  </si>
  <si>
    <t>實踐大學</t>
  </si>
  <si>
    <t>臺灣大學</t>
  </si>
  <si>
    <t>臺灣科技大學</t>
  </si>
  <si>
    <t>臺灣師範大學</t>
  </si>
  <si>
    <t>澎湖科技大學</t>
  </si>
  <si>
    <t>靜宜大學</t>
  </si>
  <si>
    <t>樹德科技大學</t>
  </si>
  <si>
    <t>聯合大學</t>
  </si>
  <si>
    <t>嶺東科技大學</t>
  </si>
  <si>
    <t>單位</t>
    <phoneticPr fontId="49" type="noConversion"/>
  </si>
  <si>
    <t>Complete+ Freedom Collection</t>
    <phoneticPr fontId="49" type="noConversion"/>
  </si>
  <si>
    <t>中山大學</t>
  </si>
  <si>
    <t>中興大學</t>
  </si>
  <si>
    <t>建國科技大學</t>
  </si>
  <si>
    <t>致理科技大學</t>
  </si>
  <si>
    <t>高雄海洋科技大學</t>
  </si>
  <si>
    <t>國立體育大學</t>
  </si>
  <si>
    <t>淡江大學</t>
  </si>
  <si>
    <t>彰化師範大學</t>
  </si>
  <si>
    <t>僑光科技大學</t>
  </si>
  <si>
    <t>衛生福利部國家中醫藥研究所</t>
  </si>
  <si>
    <t>龍華科技大學</t>
  </si>
  <si>
    <t>Complete Collection</t>
    <phoneticPr fontId="49" type="noConversion"/>
  </si>
  <si>
    <t>提供2,220餘種電子期刊全文_科技、醫學、經濟及商對管理等</t>
    <phoneticPr fontId="49" type="noConversion"/>
  </si>
  <si>
    <t>本校目前訂購類型</t>
    <phoneticPr fontId="49" type="noConversion"/>
  </si>
  <si>
    <t>綁刊種數</t>
    <phoneticPr fontId="49" type="noConversion"/>
  </si>
  <si>
    <t>Accounting, Organizations and Society</t>
    <phoneticPr fontId="13" type="noConversion"/>
  </si>
  <si>
    <t>訂購種數</t>
    <phoneticPr fontId="49" type="noConversion"/>
  </si>
  <si>
    <t>中華民國陸軍軍官學校</t>
  </si>
  <si>
    <t>行政院農業委員會特有生物研究保育中心</t>
  </si>
  <si>
    <t>馬偕紀念醫院圖書館</t>
  </si>
  <si>
    <t>馬偕醫學院</t>
  </si>
  <si>
    <t>高雄榮民總醫院醫學圖書組</t>
  </si>
  <si>
    <t>財團法人生物技術開發中心</t>
  </si>
  <si>
    <t>臺北大學</t>
  </si>
  <si>
    <t>臺北商業大學</t>
  </si>
  <si>
    <t>衛生福利部疾病管制署</t>
  </si>
  <si>
    <t>德明財經科技大學</t>
  </si>
  <si>
    <t>德霖技術學院</t>
  </si>
  <si>
    <t>Complete +Subject Collection</t>
    <phoneticPr fontId="49" type="noConversion"/>
  </si>
  <si>
    <t>空軍軍官學校</t>
  </si>
  <si>
    <t>南開科技大學</t>
  </si>
  <si>
    <t>遠東科技大學</t>
  </si>
  <si>
    <t>Freedom collection</t>
    <phoneticPr fontId="49" type="noConversion"/>
  </si>
  <si>
    <t>大同大學</t>
  </si>
  <si>
    <t>明新科技大學</t>
  </si>
  <si>
    <t>真理大學</t>
  </si>
  <si>
    <t>國立自然科學博物館</t>
  </si>
  <si>
    <t>華梵大學</t>
  </si>
  <si>
    <t>經濟部中央地質調查所</t>
  </si>
  <si>
    <t>輔仁大學學校財團法人輔仁大學</t>
  </si>
  <si>
    <t>臺北教育大學</t>
  </si>
  <si>
    <t>臺灣海洋大學</t>
  </si>
  <si>
    <t>醫療財團法人台灣血液基金會</t>
  </si>
  <si>
    <t>Standard collection</t>
    <phoneticPr fontId="49" type="noConversion"/>
  </si>
  <si>
    <t>空軍航空技術學院</t>
  </si>
  <si>
    <t>華夏科技大學</t>
  </si>
  <si>
    <t>Subject collection</t>
    <phoneticPr fontId="49" type="noConversion"/>
  </si>
  <si>
    <t>訂購方案</t>
  </si>
  <si>
    <t>訂購方案</t>
    <phoneticPr fontId="49" type="noConversion"/>
  </si>
  <si>
    <t>Core collection</t>
    <phoneticPr fontId="49" type="noConversion"/>
  </si>
  <si>
    <t>Full collection</t>
    <phoneticPr fontId="49" type="noConversion"/>
  </si>
  <si>
    <t>SSH collection</t>
    <phoneticPr fontId="49" type="noConversion"/>
  </si>
  <si>
    <t>臺北護理健康大學</t>
  </si>
  <si>
    <t>STM collection</t>
    <phoneticPr fontId="49" type="noConversion"/>
  </si>
  <si>
    <t>年度</t>
    <phoneticPr fontId="49" type="noConversion"/>
  </si>
  <si>
    <t xml:space="preserve"> 理工學院 </t>
  </si>
  <si>
    <t xml:space="preserve"> 管理學院 </t>
  </si>
  <si>
    <t xml:space="preserve"> 人社學院 </t>
  </si>
  <si>
    <t xml:space="preserve"> 民族學院 </t>
  </si>
  <si>
    <t xml:space="preserve"> 環境學院 </t>
  </si>
  <si>
    <t xml:space="preserve"> 藝術學院 </t>
  </si>
  <si>
    <t xml:space="preserve"> 教育學院 </t>
  </si>
  <si>
    <t xml:space="preserve"> 圖資中心 </t>
  </si>
  <si>
    <t>海洋學院</t>
    <phoneticPr fontId="49" type="noConversion"/>
  </si>
  <si>
    <t>各院合計</t>
    <phoneticPr fontId="49" type="noConversion"/>
  </si>
  <si>
    <t xml:space="preserve"> 總計 </t>
    <phoneticPr fontId="49" type="noConversion"/>
  </si>
  <si>
    <t>項目</t>
    <phoneticPr fontId="49" type="noConversion"/>
  </si>
  <si>
    <t>[各院自行支付]實支四大電子期刊+TAEBDC電子書</t>
  </si>
  <si>
    <t>[統籌先扣]實支四大電子期刊+TAEBDC電子書</t>
  </si>
  <si>
    <t>[預估]四大電子期刊+TAEBDC電子書</t>
  </si>
  <si>
    <t>單位:千元</t>
    <phoneticPr fontId="49" type="noConversion"/>
  </si>
  <si>
    <t>漲幅</t>
    <phoneticPr fontId="49" type="noConversion"/>
  </si>
  <si>
    <t>四大電子期刊</t>
    <phoneticPr fontId="49" type="noConversion"/>
  </si>
  <si>
    <t>館合成本</t>
    <phoneticPr fontId="49" type="noConversion"/>
  </si>
  <si>
    <t>平均訂費</t>
    <phoneticPr fontId="49" type="noConversion"/>
  </si>
  <si>
    <t>2014-2016平均每年下載全文篇數</t>
    <phoneticPr fontId="49" type="noConversion"/>
  </si>
  <si>
    <r>
      <t>使用成本(</t>
    </r>
    <r>
      <rPr>
        <sz val="12"/>
        <color theme="1"/>
        <rFont val="新細明體"/>
        <family val="2"/>
        <charset val="136"/>
        <scheme val="minor"/>
      </rPr>
      <t>NT)2014-2016</t>
    </r>
    <phoneticPr fontId="49" type="noConversion"/>
  </si>
  <si>
    <t>電子期刊</t>
  </si>
  <si>
    <t>1389-9341</t>
  </si>
  <si>
    <t>1349-0079</t>
  </si>
  <si>
    <t>Forest policy and Economics</t>
    <phoneticPr fontId="13" type="noConversion"/>
  </si>
  <si>
    <t>Journal of Oral biosciences</t>
    <phoneticPr fontId="13" type="noConversion"/>
  </si>
  <si>
    <t>差額</t>
    <phoneticPr fontId="49" type="noConversion"/>
  </si>
  <si>
    <t>Elsevier+</t>
    <phoneticPr fontId="13" type="noConversion"/>
  </si>
  <si>
    <t>2015-2017平均每年下載全文篇數</t>
    <phoneticPr fontId="49" type="noConversion"/>
  </si>
  <si>
    <r>
      <t>使用成本(</t>
    </r>
    <r>
      <rPr>
        <sz val="12"/>
        <color theme="1"/>
        <rFont val="新細明體"/>
        <family val="2"/>
        <charset val="136"/>
        <scheme val="minor"/>
      </rPr>
      <t>NT)2015-2017</t>
    </r>
    <phoneticPr fontId="49" type="noConversion"/>
  </si>
  <si>
    <t>2019原幣</t>
    <phoneticPr fontId="49" type="noConversion"/>
  </si>
  <si>
    <t>合計</t>
    <phoneticPr fontId="49" type="noConversion"/>
  </si>
  <si>
    <t>匯率美金34/歐元40</t>
    <phoneticPr fontId="49" type="noConversion"/>
  </si>
  <si>
    <t>匯率美金29/歐元36</t>
    <phoneticPr fontId="49" type="noConversion"/>
  </si>
  <si>
    <t>International Journal of Research in Marketing</t>
    <phoneticPr fontId="13" type="noConversion"/>
  </si>
  <si>
    <t>Journal of Macroeconomics</t>
    <phoneticPr fontId="13" type="noConversion"/>
  </si>
  <si>
    <t>The International Journal of Accounting</t>
    <phoneticPr fontId="13" type="noConversion"/>
  </si>
  <si>
    <t>1546-1440</t>
    <phoneticPr fontId="13" type="noConversion"/>
  </si>
  <si>
    <t>Journal of the American college of radiology</t>
    <phoneticPr fontId="13" type="noConversion"/>
  </si>
  <si>
    <t>圖資處</t>
  </si>
  <si>
    <t xml:space="preserve">Learning and Instruction </t>
  </si>
  <si>
    <t xml:space="preserve">0959-4752 </t>
  </si>
  <si>
    <t xml:space="preserve">0883-0355 </t>
  </si>
  <si>
    <t xml:space="preserve">International Journal of Educational Research </t>
    <phoneticPr fontId="13" type="noConversion"/>
  </si>
  <si>
    <t xml:space="preserve">Discrete Mathematics </t>
    <phoneticPr fontId="13" type="noConversion"/>
  </si>
  <si>
    <t>Discrete Applied Mathematics</t>
  </si>
  <si>
    <t xml:space="preserve">0166-218X </t>
  </si>
  <si>
    <t xml:space="preserve">0012-365X </t>
  </si>
  <si>
    <t xml:space="preserve">0040-4020 </t>
  </si>
  <si>
    <t>The British Accounting Review</t>
    <phoneticPr fontId="13" type="noConversion"/>
  </si>
  <si>
    <t>1467-0895</t>
  </si>
  <si>
    <t>International Journal of Accounting Information Systems</t>
    <phoneticPr fontId="13" type="noConversion"/>
  </si>
  <si>
    <t>109年新訂</t>
    <phoneticPr fontId="13" type="noConversion"/>
  </si>
  <si>
    <t>0378-4266</t>
  </si>
  <si>
    <t>Journal of Banking &amp; Finance</t>
    <phoneticPr fontId="13" type="noConversion"/>
  </si>
  <si>
    <t>109年新訂</t>
    <phoneticPr fontId="13" type="noConversion"/>
  </si>
  <si>
    <t>1997-2019</t>
    <phoneticPr fontId="49" type="noConversion"/>
  </si>
  <si>
    <t>2019年轉出</t>
  </si>
  <si>
    <t>電子全文起年</t>
    <phoneticPr fontId="13" type="noConversion"/>
  </si>
  <si>
    <t>電子全文迄年</t>
    <phoneticPr fontId="13" type="noConversion"/>
  </si>
  <si>
    <t>備註1</t>
    <phoneticPr fontId="5" type="noConversion"/>
  </si>
  <si>
    <t xml:space="preserve">
移轉為OA</t>
    <phoneticPr fontId="13" type="noConversion"/>
  </si>
  <si>
    <t>停訂</t>
    <phoneticPr fontId="13" type="noConversion"/>
  </si>
  <si>
    <t>續訂</t>
    <phoneticPr fontId="13" type="noConversion"/>
  </si>
  <si>
    <t>續訂</t>
    <phoneticPr fontId="13" type="noConversion"/>
  </si>
  <si>
    <t>續訂</t>
    <phoneticPr fontId="13" type="noConversion"/>
  </si>
  <si>
    <t>續訂</t>
    <phoneticPr fontId="13" type="noConversion"/>
  </si>
  <si>
    <t>停訂</t>
    <phoneticPr fontId="13" type="noConversion"/>
  </si>
  <si>
    <t>紙本刊</t>
    <phoneticPr fontId="13" type="noConversion"/>
  </si>
  <si>
    <t>新訂</t>
    <phoneticPr fontId="13" type="noConversion"/>
  </si>
  <si>
    <t>http://www.sciencedirect.com/science/journal/03613682</t>
  </si>
  <si>
    <t>http://www.sciencedirect.com/science/journal/15708705</t>
  </si>
  <si>
    <t>http://www.sciencedirect.com/science/journal/01607383</t>
  </si>
  <si>
    <t>http://www.sciencedirect.com/science/journal/00051098</t>
  </si>
  <si>
    <t>http://www.sciencedirect.com/science/journal/00063207</t>
  </si>
  <si>
    <t>http://www.sciencedirect.com/science/journal/09565663</t>
  </si>
  <si>
    <t>http://www.sciencedirect.com/science/journal/08908389</t>
  </si>
  <si>
    <t>http://www.sciencedirect.com/science/journal/00076813</t>
  </si>
  <si>
    <t>http://www.sciencedirect.com/science/journal/1043951X</t>
  </si>
  <si>
    <t>http://www.sciencedirect.com/science/journal/0967067X</t>
  </si>
  <si>
    <t>http://www.sciencedirect.com/science/journal/13891286</t>
  </si>
  <si>
    <t>http://www.sciencedirect.com/science/journal/03601315</t>
  </si>
  <si>
    <t>http://www.sciencedirect.com/science/journal/00457906</t>
  </si>
  <si>
    <t>http://www.sciencedirect.com/science/journal/07475632</t>
  </si>
  <si>
    <t>http://www.sciencedirect.com/science/journal/09581669</t>
  </si>
  <si>
    <t>http://www.sciencedirect.com/science/journal/0169023X</t>
  </si>
  <si>
    <t>http://www.sciencedirect.com/science/journal/01679236</t>
  </si>
  <si>
    <t>http://www.sciencedirect.com/science/journal/0166218X</t>
  </si>
  <si>
    <t>http://www.sciencedirect.com/science/journal/0012365X</t>
  </si>
  <si>
    <t>http://www.sciencedirect.com/science/journal/08852006</t>
  </si>
  <si>
    <t>http://www.sciencedirect.com/science/journal/09218009</t>
  </si>
  <si>
    <t>http://www.sciencedirect.com/science/journal/01959255</t>
  </si>
  <si>
    <t>http://www.sciencedirect.com/science/journal/01410229</t>
  </si>
  <si>
    <t>http://www.sciencedirect.com/science/journal/03772217</t>
  </si>
  <si>
    <t>http://www.sciencedirect.com/science/journal/02632373</t>
  </si>
  <si>
    <t>http://www.sciencedirect.com/science/journal/13899341</t>
  </si>
  <si>
    <t>http://www.sciencedirect.com/science/journal/00163287</t>
  </si>
  <si>
    <t>http://www.sciencedirect.com/science/journal/00167185</t>
  </si>
  <si>
    <t>http://www.sciencedirect.com/science/journal/02628856</t>
  </si>
  <si>
    <t>http://www.sciencedirect.com/science/journal/00200190</t>
  </si>
  <si>
    <t>http://www.sciencedirect.com/science/journal/00200255</t>
  </si>
  <si>
    <t>http://www.sciencedirect.com/science/journal/01679260</t>
  </si>
  <si>
    <t>http://www.sciencedirect.com/science/journal/00207063</t>
  </si>
  <si>
    <t>http://www.sciencedirect.com/science/journal/08830355</t>
  </si>
  <si>
    <t>http://www.sciencedirect.com/science/journal/01678116</t>
  </si>
  <si>
    <t>http://www.sciencedirect.com/science/journal/10575219</t>
  </si>
  <si>
    <t>http://www.sciencedirect.com/science/journal/10967516</t>
  </si>
  <si>
    <t>http://www.sciencedirect.com/science/journal/01654101</t>
  </si>
  <si>
    <t>http://www.sciencedirect.com/science/journal/00219290</t>
  </si>
  <si>
    <t>http://www.sciencedirect.com/science/journal/01482963</t>
  </si>
  <si>
    <t>http://www.sciencedirect.com/science/journal/01475967</t>
  </si>
  <si>
    <t>http://www.sciencedirect.com/science/journal/09291199</t>
  </si>
  <si>
    <t>http://www.sciencedirect.com/science/journal/03043878</t>
  </si>
  <si>
    <t>http://www.sciencedirect.com/science/journal/03044076</t>
  </si>
  <si>
    <t>http://www.sciencedirect.com/science/journal/09275398</t>
  </si>
  <si>
    <t>http://www.sciencedirect.com/science/journal/03014797</t>
  </si>
  <si>
    <t>http://www.sciencedirect.com/science/journal/0304405X</t>
  </si>
  <si>
    <t>http://www.sciencedirect.com/science/journal/08941130</t>
  </si>
  <si>
    <t>http://www.sciencedirect.com/science/journal/00221996</t>
  </si>
  <si>
    <t>http://www.sciencedirect.com/science/journal/08891583</t>
  </si>
  <si>
    <t>http://www.sciencedirect.com/science/journal/01640704</t>
  </si>
  <si>
    <t>http://www.sciencedirect.com/science/journal/03043932</t>
  </si>
  <si>
    <t>http://www.sciencedirect.com/science/journal/10848045</t>
  </si>
  <si>
    <t>http://www.sciencedirect.com/science/journal/13490079</t>
  </si>
  <si>
    <t>http://www.sciencedirect.com/science/journal/07437315</t>
  </si>
  <si>
    <t>http://www.sciencedirect.com/science/journal/07430167</t>
  </si>
  <si>
    <t>http://www.sciencedirect.com/science/journal/10603743</t>
  </si>
  <si>
    <t>http://www.sciencedirect.com/science/journal/03783758</t>
  </si>
  <si>
    <t>http://www.sciencedirect.com/science/journal/10473203</t>
  </si>
  <si>
    <t>http://www.sciencedirect.com/science/journal/02648377</t>
  </si>
  <si>
    <t>http://www.sciencedirect.com/science/journal/02715309</t>
  </si>
  <si>
    <t>http://www.sciencedirect.com/science/journal/09594752</t>
  </si>
  <si>
    <t>http://www.sciencedirect.com/science/journal/00244937</t>
  </si>
  <si>
    <t>http://www.sciencedirect.com/science/journal/00246301</t>
  </si>
  <si>
    <t>http://www.sciencedirect.com/science/journal/10445005</t>
  </si>
  <si>
    <t>http://www.sciencedirect.com/science/journal/08936080</t>
  </si>
  <si>
    <t>http://www.sciencedirect.com/science/journal/03050483</t>
  </si>
  <si>
    <t>http://www.sciencedirect.com/science/journal/00902616</t>
  </si>
  <si>
    <t>http://www.sciencedirect.com/science/journal/0927538X</t>
  </si>
  <si>
    <t>http://www.sciencedirect.com/science/journal/0304422X</t>
  </si>
  <si>
    <t>http://www.sciencedirect.com/science/journal/12691763</t>
  </si>
  <si>
    <t>http://www.sciencedirect.com/science/journal/13595113</t>
  </si>
  <si>
    <t>http://www.sciencedirect.com/science/journal/09254927</t>
  </si>
  <si>
    <t>http://www.sciencedirect.com/science/journal/00487333</t>
  </si>
  <si>
    <t>http://www.sciencedirect.com/science/journal/03014207</t>
  </si>
  <si>
    <t>http://www.sciencedirect.com/science/journal/09235965</t>
  </si>
  <si>
    <t>http://www.sciencedirect.com/science/journal/01677152</t>
  </si>
  <si>
    <t>http://www.sciencedirect.com/science/journal/03044149</t>
  </si>
  <si>
    <t>http://www.sciencedirect.com/science/journal/03796779</t>
  </si>
  <si>
    <t>http://www.sciencedirect.com/science/journal/01676911</t>
  </si>
  <si>
    <t>http://www.sciencedirect.com/science/journal/15573087</t>
  </si>
  <si>
    <t>http://www.sciencedirect.com/science/journal/0742051X</t>
  </si>
  <si>
    <t>http://www.sciencedirect.com/science/journal/01664972</t>
  </si>
  <si>
    <t>http://www.sciencedirect.com/science/journal/00404020</t>
  </si>
  <si>
    <t>http://www.sciencedirect.com/science/journal/00404039</t>
  </si>
  <si>
    <t>http://www.sciencedirect.com/science/journal/02615177</t>
  </si>
  <si>
    <t>http://www.sciencedirect.com/science/journal/01677799</t>
  </si>
  <si>
    <t>http://www.sciencedirect.com/science/journal/01695347</t>
  </si>
  <si>
    <t>http://www.sciencedirect.com/science/journal/02775395</t>
  </si>
  <si>
    <t>http://www.sciencedirect.com/science/journal/0305750X</t>
  </si>
  <si>
    <t>URL</t>
  </si>
  <si>
    <t>http://www.sciencedirect.com/science/journal/02615606</t>
  </si>
  <si>
    <t>http://www.sciencedirect.com/science/journal/15461440</t>
  </si>
  <si>
    <t>https://www.sciencedirect.com/journal/hong-kong-physiotherapy-journal/issues</t>
  </si>
  <si>
    <t>續訂</t>
    <phoneticPr fontId="13" type="noConversion"/>
  </si>
  <si>
    <t>2020年轉出</t>
  </si>
  <si>
    <t>Tetrahedron  (Including Tetrahedron: Asymmetry)</t>
    <phoneticPr fontId="13" type="noConversion"/>
  </si>
  <si>
    <t>Complete+ Freedom Collection(至2019年止)
Standard Collection (2020年起單刊訂購~)</t>
    <phoneticPr fontId="49" type="noConversion"/>
  </si>
  <si>
    <t>90 (至2019年止)</t>
    <phoneticPr fontId="49" type="noConversion"/>
  </si>
  <si>
    <t>http://www.sciencedirect.com/science/journal/14338319</t>
    <phoneticPr fontId="13" type="noConversion"/>
  </si>
  <si>
    <t>2020年訂購狀態</t>
    <phoneticPr fontId="13" type="noConversion"/>
  </si>
  <si>
    <t xml:space="preserve">Ecological Economics
(管理學院 1/3 訂費，自然系 2/3訂費)        </t>
    <phoneticPr fontId="14" type="noConversion"/>
  </si>
  <si>
    <t>Language &amp; Communication
(英美系, 中文系合訂) (1/2訂費)</t>
    <phoneticPr fontId="14" type="noConversion"/>
  </si>
  <si>
    <t>Language &amp; Communication
(英美系, 中文系合訂) (1/2訂費)</t>
    <phoneticPr fontId="14" type="noConversion"/>
  </si>
  <si>
    <t>Teaching and Teacher Education
(教行系, 英語系合訂) (1/2訂費)</t>
    <phoneticPr fontId="14" type="noConversion"/>
  </si>
  <si>
    <t xml:space="preserve">Computers &amp; Education
 (英美系2/3訂費, 教行系1/3訂費)     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</si>
</sst>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#,##0_ "/>
    <numFmt numFmtId="179" formatCode="&quot;$&quot;#,##0_);[Red]\(&quot;$&quot;#,##0\)"/>
    <numFmt numFmtId="180" formatCode="#,##0.00_ "/>
    <numFmt numFmtId="181" formatCode="0.00_);[Red]\(0.00\)"/>
    <numFmt numFmtId="182" formatCode="_-* #,##0.00_-;\-* #,##0.00_-;_-* &quot;-&quot;_-;_-@_-"/>
    <numFmt numFmtId="183" formatCode="&quot;NT$&quot;#,##0_);[Red]\(&quot;NT$&quot;#,##0\)"/>
    <numFmt numFmtId="184" formatCode="#,##0,"/>
  </numFmts>
  <fonts count="5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Arial"/>
      <family val="2"/>
    </font>
    <font>
      <sz val="10"/>
      <name val="Arial "/>
      <family val="2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10"/>
      <name val="Arial Narrow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Arial Narrow"/>
      <family val="2"/>
    </font>
    <font>
      <sz val="1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Arial Narrow"/>
      <family val="2"/>
    </font>
    <font>
      <sz val="12"/>
      <name val="細明體"/>
      <family val="3"/>
      <charset val="136"/>
    </font>
    <font>
      <b/>
      <sz val="11"/>
      <name val="Arial Narrow"/>
      <family val="2"/>
    </font>
    <font>
      <b/>
      <sz val="12"/>
      <name val="細明體"/>
      <family val="3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b/>
      <sz val="12"/>
      <color rgb="FF3333FF"/>
      <name val="Arial Narrow"/>
      <family val="2"/>
    </font>
    <font>
      <b/>
      <sz val="11"/>
      <color rgb="FF3333FF"/>
      <name val="Arial Narrow"/>
      <family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ial Narrow"/>
      <family val="2"/>
    </font>
    <font>
      <sz val="12"/>
      <color theme="1"/>
      <name val="標楷體"/>
      <family val="4"/>
      <charset val="136"/>
    </font>
    <font>
      <b/>
      <sz val="11"/>
      <color rgb="FF7030A0"/>
      <name val="Arial Narrow"/>
      <family val="2"/>
    </font>
    <font>
      <b/>
      <sz val="12"/>
      <color rgb="FF3333FF"/>
      <name val="微軟正黑體"/>
      <family val="2"/>
      <charset val="136"/>
    </font>
    <font>
      <b/>
      <sz val="14"/>
      <color rgb="FF3333FF"/>
      <name val="微軟正黑體"/>
      <family val="2"/>
      <charset val="136"/>
    </font>
    <font>
      <sz val="9"/>
      <name val="新細明體"/>
      <family val="1"/>
      <charset val="136"/>
      <scheme val="minor"/>
    </font>
    <font>
      <b/>
      <sz val="12"/>
      <color rgb="FF000000"/>
      <name val="微軟正黑體"/>
      <family val="2"/>
      <charset val="136"/>
    </font>
    <font>
      <sz val="11"/>
      <color theme="7" tint="-0.499984740745262"/>
      <name val="Arial Narrow"/>
      <family val="2"/>
    </font>
    <font>
      <b/>
      <sz val="11"/>
      <color theme="7" tint="-0.499984740745262"/>
      <name val="Arial Narrow"/>
      <family val="2"/>
    </font>
    <font>
      <sz val="10"/>
      <name val="MS Sans Serif"/>
      <family val="2"/>
    </font>
    <font>
      <u/>
      <sz val="12"/>
      <color theme="10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8">
    <xf numFmtId="0" fontId="0" fillId="0" borderId="0">
      <alignment vertical="center"/>
    </xf>
    <xf numFmtId="0" fontId="8" fillId="0" borderId="0"/>
    <xf numFmtId="0" fontId="8" fillId="0" borderId="0"/>
    <xf numFmtId="0" fontId="9" fillId="0" borderId="0"/>
    <xf numFmtId="9" fontId="31" fillId="0" borderId="0" applyFont="0" applyFill="0" applyBorder="0" applyAlignment="0" applyProtection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9" fillId="0" borderId="0"/>
    <xf numFmtId="0" fontId="30" fillId="0" borderId="0">
      <alignment vertical="center"/>
    </xf>
    <xf numFmtId="0" fontId="8" fillId="0" borderId="0"/>
    <xf numFmtId="0" fontId="6" fillId="0" borderId="0"/>
    <xf numFmtId="43" fontId="10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180" fontId="3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/>
    <xf numFmtId="0" fontId="6" fillId="0" borderId="0"/>
    <xf numFmtId="0" fontId="8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3" fillId="0" borderId="0"/>
    <xf numFmtId="0" fontId="54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0" fillId="0" borderId="1" xfId="0" applyBorder="1">
      <alignment vertical="center"/>
    </xf>
    <xf numFmtId="0" fontId="3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33" fillId="2" borderId="1" xfId="3" applyNumberFormat="1" applyFont="1" applyFill="1" applyBorder="1" applyAlignment="1">
      <alignment vertical="top" wrapText="1"/>
    </xf>
    <xf numFmtId="0" fontId="33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41" fontId="30" fillId="2" borderId="0" xfId="17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18" fillId="3" borderId="2" xfId="12" applyFont="1" applyFill="1" applyBorder="1" applyAlignment="1">
      <alignment horizontal="center"/>
    </xf>
    <xf numFmtId="0" fontId="18" fillId="0" borderId="0" xfId="12" applyFont="1"/>
    <xf numFmtId="176" fontId="19" fillId="3" borderId="3" xfId="16" applyNumberFormat="1" applyFont="1" applyFill="1" applyBorder="1" applyAlignment="1">
      <alignment horizontal="center" vertical="center"/>
    </xf>
    <xf numFmtId="176" fontId="19" fillId="3" borderId="1" xfId="16" applyNumberFormat="1" applyFont="1" applyFill="1" applyBorder="1" applyAlignment="1">
      <alignment horizontal="center" vertical="center"/>
    </xf>
    <xf numFmtId="176" fontId="12" fillId="3" borderId="3" xfId="16" applyNumberFormat="1" applyFont="1" applyFill="1" applyBorder="1" applyAlignment="1">
      <alignment horizontal="center" vertical="center"/>
    </xf>
    <xf numFmtId="176" fontId="12" fillId="3" borderId="1" xfId="16" applyNumberFormat="1" applyFont="1" applyFill="1" applyBorder="1" applyAlignment="1">
      <alignment horizontal="center" vertical="center"/>
    </xf>
    <xf numFmtId="49" fontId="21" fillId="0" borderId="4" xfId="12" applyNumberFormat="1" applyFont="1" applyBorder="1" applyAlignment="1">
      <alignment horizontal="center" vertical="center"/>
    </xf>
    <xf numFmtId="0" fontId="21" fillId="0" borderId="5" xfId="12" applyFont="1" applyFill="1" applyBorder="1" applyAlignment="1">
      <alignment horizontal="left" vertical="center" wrapText="1"/>
    </xf>
    <xf numFmtId="0" fontId="22" fillId="0" borderId="1" xfId="12" applyFont="1" applyBorder="1" applyAlignment="1">
      <alignment horizontal="center" vertical="center" wrapText="1"/>
    </xf>
    <xf numFmtId="0" fontId="18" fillId="0" borderId="1" xfId="12" applyFont="1" applyBorder="1" applyAlignment="1">
      <alignment horizontal="center" vertical="center" wrapText="1"/>
    </xf>
    <xf numFmtId="176" fontId="35" fillId="0" borderId="6" xfId="16" applyNumberFormat="1" applyFont="1" applyBorder="1" applyAlignment="1">
      <alignment horizontal="center" vertical="center"/>
    </xf>
    <xf numFmtId="49" fontId="21" fillId="0" borderId="7" xfId="12" applyNumberFormat="1" applyFont="1" applyBorder="1" applyAlignment="1">
      <alignment horizontal="center" vertical="center"/>
    </xf>
    <xf numFmtId="0" fontId="21" fillId="0" borderId="1" xfId="12" applyFont="1" applyFill="1" applyBorder="1" applyAlignment="1">
      <alignment horizontal="left" vertical="center" wrapText="1"/>
    </xf>
    <xf numFmtId="49" fontId="18" fillId="3" borderId="8" xfId="12" applyNumberFormat="1" applyFont="1" applyFill="1" applyBorder="1"/>
    <xf numFmtId="0" fontId="20" fillId="3" borderId="9" xfId="12" applyFont="1" applyFill="1" applyBorder="1" applyAlignment="1">
      <alignment horizontal="right" vertical="center"/>
    </xf>
    <xf numFmtId="0" fontId="17" fillId="3" borderId="9" xfId="12" applyFont="1" applyFill="1" applyBorder="1" applyAlignment="1">
      <alignment horizontal="center" vertical="center"/>
    </xf>
    <xf numFmtId="183" fontId="23" fillId="3" borderId="10" xfId="16" applyNumberFormat="1" applyFont="1" applyFill="1" applyBorder="1" applyAlignment="1">
      <alignment vertical="center"/>
    </xf>
    <xf numFmtId="183" fontId="23" fillId="3" borderId="11" xfId="16" applyNumberFormat="1" applyFont="1" applyFill="1" applyBorder="1" applyAlignment="1">
      <alignment vertical="center"/>
    </xf>
    <xf numFmtId="176" fontId="36" fillId="3" borderId="11" xfId="16" applyNumberFormat="1" applyFont="1" applyFill="1" applyBorder="1" applyAlignment="1">
      <alignment vertical="center"/>
    </xf>
    <xf numFmtId="49" fontId="18" fillId="0" borderId="0" xfId="12" applyNumberFormat="1" applyFont="1"/>
    <xf numFmtId="0" fontId="18" fillId="0" borderId="0" xfId="12" applyFont="1" applyAlignment="1">
      <alignment horizontal="center"/>
    </xf>
    <xf numFmtId="176" fontId="18" fillId="0" borderId="0" xfId="16" applyNumberFormat="1" applyFont="1"/>
    <xf numFmtId="183" fontId="35" fillId="0" borderId="12" xfId="16" applyNumberFormat="1" applyFont="1" applyBorder="1" applyAlignment="1">
      <alignment horizontal="center" vertical="center"/>
    </xf>
    <xf numFmtId="183" fontId="36" fillId="3" borderId="13" xfId="16" applyNumberFormat="1" applyFont="1" applyFill="1" applyBorder="1" applyAlignment="1">
      <alignment horizontal="center" vertical="center"/>
    </xf>
    <xf numFmtId="183" fontId="36" fillId="3" borderId="1" xfId="16" applyNumberFormat="1" applyFont="1" applyFill="1" applyBorder="1" applyAlignment="1">
      <alignment horizontal="center" vertical="center"/>
    </xf>
    <xf numFmtId="183" fontId="35" fillId="0" borderId="1" xfId="16" applyNumberFormat="1" applyFont="1" applyBorder="1" applyAlignment="1">
      <alignment horizontal="center" vertical="center"/>
    </xf>
    <xf numFmtId="49" fontId="21" fillId="0" borderId="14" xfId="12" applyNumberFormat="1" applyFont="1" applyBorder="1" applyAlignment="1">
      <alignment horizontal="center" vertical="center"/>
    </xf>
    <xf numFmtId="0" fontId="21" fillId="0" borderId="15" xfId="12" applyFont="1" applyFill="1" applyBorder="1" applyAlignment="1">
      <alignment horizontal="left" vertical="center" wrapText="1"/>
    </xf>
    <xf numFmtId="0" fontId="22" fillId="0" borderId="15" xfId="12" applyFont="1" applyBorder="1" applyAlignment="1">
      <alignment horizontal="center" vertical="center" wrapText="1"/>
    </xf>
    <xf numFmtId="0" fontId="18" fillId="0" borderId="15" xfId="12" applyFont="1" applyBorder="1" applyAlignment="1">
      <alignment horizontal="center" vertical="center" wrapText="1"/>
    </xf>
    <xf numFmtId="176" fontId="35" fillId="0" borderId="16" xfId="16" applyNumberFormat="1" applyFont="1" applyBorder="1" applyAlignment="1">
      <alignment horizontal="center" vertical="center"/>
    </xf>
    <xf numFmtId="183" fontId="35" fillId="0" borderId="17" xfId="16" applyNumberFormat="1" applyFont="1" applyBorder="1" applyAlignment="1">
      <alignment horizontal="center" vertical="center"/>
    </xf>
    <xf numFmtId="177" fontId="37" fillId="3" borderId="16" xfId="12" applyNumberFormat="1" applyFont="1" applyFill="1" applyBorder="1" applyAlignment="1">
      <alignment vertical="center"/>
    </xf>
    <xf numFmtId="177" fontId="23" fillId="3" borderId="16" xfId="12" applyNumberFormat="1" applyFont="1" applyFill="1" applyBorder="1" applyAlignment="1">
      <alignment vertical="center"/>
    </xf>
    <xf numFmtId="177" fontId="38" fillId="0" borderId="3" xfId="16" applyNumberFormat="1" applyFont="1" applyBorder="1" applyAlignment="1">
      <alignment vertical="center"/>
    </xf>
    <xf numFmtId="177" fontId="39" fillId="3" borderId="18" xfId="12" applyNumberFormat="1" applyFont="1" applyFill="1" applyBorder="1" applyAlignment="1">
      <alignment vertical="center"/>
    </xf>
    <xf numFmtId="177" fontId="38" fillId="0" borderId="19" xfId="16" applyNumberFormat="1" applyFont="1" applyBorder="1" applyAlignment="1">
      <alignment vertical="center"/>
    </xf>
    <xf numFmtId="177" fontId="39" fillId="3" borderId="20" xfId="12" applyNumberFormat="1" applyFont="1" applyFill="1" applyBorder="1" applyAlignment="1">
      <alignment vertical="center"/>
    </xf>
    <xf numFmtId="177" fontId="39" fillId="3" borderId="21" xfId="1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6" borderId="0" xfId="9" applyFont="1" applyFill="1" applyAlignment="1">
      <alignment horizontal="center" vertical="center"/>
    </xf>
    <xf numFmtId="0" fontId="40" fillId="0" borderId="0" xfId="9" applyFont="1" applyAlignment="1">
      <alignment vertical="center"/>
    </xf>
    <xf numFmtId="10" fontId="40" fillId="0" borderId="0" xfId="20" applyNumberFormat="1" applyFont="1">
      <alignment vertical="center"/>
    </xf>
    <xf numFmtId="10" fontId="40" fillId="0" borderId="0" xfId="9" applyNumberFormat="1" applyFont="1" applyAlignment="1">
      <alignment vertical="center"/>
    </xf>
    <xf numFmtId="0" fontId="40" fillId="0" borderId="0" xfId="9" applyFont="1" applyFill="1" applyAlignment="1">
      <alignment vertical="center"/>
    </xf>
    <xf numFmtId="0" fontId="41" fillId="4" borderId="0" xfId="9" applyFont="1" applyFill="1" applyAlignment="1">
      <alignment vertical="center"/>
    </xf>
    <xf numFmtId="0" fontId="42" fillId="4" borderId="0" xfId="9" applyFont="1" applyFill="1" applyAlignment="1">
      <alignment horizontal="right" vertical="center"/>
    </xf>
    <xf numFmtId="9" fontId="40" fillId="4" borderId="0" xfId="20" applyFont="1" applyFill="1">
      <alignment vertical="center"/>
    </xf>
    <xf numFmtId="10" fontId="40" fillId="4" borderId="0" xfId="9" applyNumberFormat="1" applyFont="1" applyFill="1" applyAlignment="1">
      <alignment vertical="center"/>
    </xf>
    <xf numFmtId="10" fontId="40" fillId="7" borderId="0" xfId="9" applyNumberFormat="1" applyFont="1" applyFill="1" applyAlignment="1">
      <alignment vertical="center"/>
    </xf>
    <xf numFmtId="0" fontId="43" fillId="8" borderId="0" xfId="10" applyFont="1" applyFill="1" applyAlignment="1">
      <alignment horizontal="center" vertical="center"/>
    </xf>
    <xf numFmtId="0" fontId="41" fillId="8" borderId="0" xfId="10" applyFont="1" applyFill="1" applyAlignment="1">
      <alignment horizontal="center" vertical="center"/>
    </xf>
    <xf numFmtId="10" fontId="41" fillId="5" borderId="0" xfId="10" applyNumberFormat="1" applyFont="1" applyFill="1" applyAlignment="1">
      <alignment horizontal="left" vertical="center"/>
    </xf>
    <xf numFmtId="10" fontId="44" fillId="5" borderId="0" xfId="10" applyNumberFormat="1" applyFont="1" applyFill="1" applyAlignment="1">
      <alignment horizontal="right" vertical="center"/>
    </xf>
    <xf numFmtId="10" fontId="41" fillId="7" borderId="0" xfId="10" applyNumberFormat="1" applyFont="1" applyFill="1" applyAlignment="1">
      <alignment horizontal="left" vertical="center"/>
    </xf>
    <xf numFmtId="10" fontId="41" fillId="7" borderId="0" xfId="10" applyNumberFormat="1" applyFont="1" applyFill="1" applyAlignment="1">
      <alignment horizontal="right" vertical="center"/>
    </xf>
    <xf numFmtId="0" fontId="43" fillId="9" borderId="0" xfId="0" applyFont="1" applyFill="1" applyAlignment="1">
      <alignment vertical="center"/>
    </xf>
    <xf numFmtId="10" fontId="41" fillId="9" borderId="0" xfId="19" applyNumberFormat="1" applyFont="1" applyFill="1" applyAlignment="1">
      <alignment horizontal="right" vertical="center"/>
    </xf>
    <xf numFmtId="0" fontId="43" fillId="4" borderId="0" xfId="0" applyFont="1" applyFill="1" applyAlignment="1">
      <alignment vertical="center"/>
    </xf>
    <xf numFmtId="10" fontId="41" fillId="4" borderId="0" xfId="19" applyNumberFormat="1" applyFont="1" applyFill="1" applyAlignment="1">
      <alignment horizontal="right" vertical="center"/>
    </xf>
    <xf numFmtId="0" fontId="41" fillId="8" borderId="0" xfId="10" applyFont="1" applyFill="1">
      <alignment vertical="center"/>
    </xf>
    <xf numFmtId="176" fontId="41" fillId="8" borderId="0" xfId="14" applyNumberFormat="1" applyFont="1" applyFill="1" applyAlignment="1">
      <alignment horizontal="center" vertical="center"/>
    </xf>
    <xf numFmtId="0" fontId="41" fillId="0" borderId="0" xfId="10" applyFont="1">
      <alignment vertical="center"/>
    </xf>
    <xf numFmtId="176" fontId="41" fillId="0" borderId="0" xfId="13" applyNumberFormat="1" applyFont="1">
      <alignment vertical="center"/>
    </xf>
    <xf numFmtId="0" fontId="45" fillId="0" borderId="0" xfId="10" applyFont="1" applyAlignment="1">
      <alignment horizontal="center" vertical="center"/>
    </xf>
    <xf numFmtId="176" fontId="41" fillId="2" borderId="0" xfId="14" applyNumberFormat="1" applyFont="1" applyFill="1">
      <alignment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10" fontId="41" fillId="0" borderId="0" xfId="20" applyNumberFormat="1" applyFont="1" applyFill="1" applyAlignment="1">
      <alignment horizontal="center" vertical="center"/>
    </xf>
    <xf numFmtId="10" fontId="41" fillId="9" borderId="0" xfId="20" applyNumberFormat="1" applyFont="1" applyFill="1" applyAlignment="1">
      <alignment horizontal="center" vertical="center"/>
    </xf>
    <xf numFmtId="0" fontId="43" fillId="8" borderId="1" xfId="10" applyFont="1" applyFill="1" applyBorder="1" applyAlignment="1">
      <alignment horizontal="center" vertical="center"/>
    </xf>
    <xf numFmtId="0" fontId="41" fillId="8" borderId="1" xfId="10" applyFont="1" applyFill="1" applyBorder="1" applyAlignment="1">
      <alignment horizontal="center" vertical="center"/>
    </xf>
    <xf numFmtId="0" fontId="41" fillId="0" borderId="1" xfId="10" applyFont="1" applyBorder="1" applyAlignment="1">
      <alignment horizontal="center" vertical="center"/>
    </xf>
    <xf numFmtId="176" fontId="41" fillId="0" borderId="1" xfId="14" applyNumberFormat="1" applyFont="1" applyBorder="1">
      <alignment vertical="center"/>
    </xf>
    <xf numFmtId="0" fontId="41" fillId="0" borderId="1" xfId="10" applyFont="1" applyBorder="1" applyAlignment="1">
      <alignment horizontal="right" vertical="center"/>
    </xf>
    <xf numFmtId="0" fontId="41" fillId="9" borderId="1" xfId="10" applyFont="1" applyFill="1" applyBorder="1" applyAlignment="1">
      <alignment horizontal="right" vertical="center"/>
    </xf>
    <xf numFmtId="10" fontId="41" fillId="9" borderId="1" xfId="20" applyNumberFormat="1" applyFont="1" applyFill="1" applyBorder="1">
      <alignment vertical="center"/>
    </xf>
    <xf numFmtId="0" fontId="30" fillId="0" borderId="0" xfId="10">
      <alignment vertical="center"/>
    </xf>
    <xf numFmtId="0" fontId="30" fillId="0" borderId="1" xfId="10" applyFont="1" applyBorder="1">
      <alignment vertical="center"/>
    </xf>
    <xf numFmtId="0" fontId="30" fillId="0" borderId="0" xfId="10" applyFont="1" applyAlignment="1">
      <alignment horizontal="center" vertical="center"/>
    </xf>
    <xf numFmtId="176" fontId="41" fillId="0" borderId="0" xfId="14" applyNumberFormat="1" applyFont="1">
      <alignment vertical="center"/>
    </xf>
    <xf numFmtId="176" fontId="30" fillId="0" borderId="0" xfId="10" applyNumberFormat="1">
      <alignment vertical="center"/>
    </xf>
    <xf numFmtId="0" fontId="41" fillId="0" borderId="0" xfId="10" applyFont="1" applyAlignment="1">
      <alignment horizontal="right" vertical="center"/>
    </xf>
    <xf numFmtId="0" fontId="41" fillId="9" borderId="0" xfId="10" applyFont="1" applyFill="1" applyAlignment="1">
      <alignment horizontal="right" vertical="center"/>
    </xf>
    <xf numFmtId="10" fontId="41" fillId="9" borderId="0" xfId="20" applyNumberFormat="1" applyFont="1" applyFill="1">
      <alignment vertical="center"/>
    </xf>
    <xf numFmtId="10" fontId="30" fillId="0" borderId="0" xfId="10" applyNumberFormat="1">
      <alignment vertical="center"/>
    </xf>
    <xf numFmtId="183" fontId="39" fillId="3" borderId="11" xfId="16" applyNumberFormat="1" applyFont="1" applyFill="1" applyBorder="1" applyAlignment="1">
      <alignment vertical="center"/>
    </xf>
    <xf numFmtId="183" fontId="46" fillId="3" borderId="10" xfId="16" applyNumberFormat="1" applyFont="1" applyFill="1" applyBorder="1" applyAlignment="1">
      <alignment vertical="center"/>
    </xf>
    <xf numFmtId="0" fontId="0" fillId="4" borderId="0" xfId="0" applyFill="1">
      <alignment vertical="center"/>
    </xf>
    <xf numFmtId="177" fontId="51" fillId="0" borderId="3" xfId="16" applyNumberFormat="1" applyFont="1" applyBorder="1" applyAlignment="1">
      <alignment vertical="center"/>
    </xf>
    <xf numFmtId="177" fontId="52" fillId="3" borderId="18" xfId="12" applyNumberFormat="1" applyFont="1" applyFill="1" applyBorder="1" applyAlignment="1">
      <alignment vertical="center"/>
    </xf>
    <xf numFmtId="177" fontId="52" fillId="3" borderId="21" xfId="12" applyNumberFormat="1" applyFont="1" applyFill="1" applyBorder="1" applyAlignment="1">
      <alignment vertical="center"/>
    </xf>
    <xf numFmtId="9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32" fillId="5" borderId="1" xfId="0" applyFont="1" applyFill="1" applyBorder="1" applyAlignment="1">
      <alignment horizontal="center" vertical="center"/>
    </xf>
    <xf numFmtId="0" fontId="50" fillId="6" borderId="1" xfId="0" applyFont="1" applyFill="1" applyBorder="1" applyAlignment="1">
      <alignment horizontal="left" vertical="center" wrapText="1" readingOrder="1"/>
    </xf>
    <xf numFmtId="0" fontId="50" fillId="6" borderId="1" xfId="0" applyFont="1" applyFill="1" applyBorder="1" applyAlignment="1">
      <alignment horizontal="center" vertical="center" wrapText="1" readingOrder="1"/>
    </xf>
    <xf numFmtId="184" fontId="0" fillId="0" borderId="1" xfId="0" applyNumberFormat="1" applyBorder="1">
      <alignment vertical="center"/>
    </xf>
    <xf numFmtId="0" fontId="3" fillId="0" borderId="1" xfId="24" applyBorder="1">
      <alignment vertical="center"/>
    </xf>
    <xf numFmtId="180" fontId="0" fillId="0" borderId="1" xfId="25" applyNumberFormat="1" applyFont="1" applyBorder="1">
      <alignment vertical="center"/>
    </xf>
    <xf numFmtId="178" fontId="3" fillId="0" borderId="1" xfId="24" applyNumberFormat="1" applyBorder="1">
      <alignment vertical="center"/>
    </xf>
    <xf numFmtId="178" fontId="0" fillId="10" borderId="1" xfId="25" applyNumberFormat="1" applyFont="1" applyFill="1" applyBorder="1" applyAlignment="1">
      <alignment vertical="center" wrapText="1"/>
    </xf>
    <xf numFmtId="0" fontId="2" fillId="10" borderId="1" xfId="24" applyFont="1" applyFill="1" applyBorder="1">
      <alignment vertical="center"/>
    </xf>
    <xf numFmtId="182" fontId="30" fillId="2" borderId="0" xfId="17" applyNumberFormat="1" applyFont="1" applyFill="1" applyBorder="1" applyAlignment="1">
      <alignment vertical="center"/>
    </xf>
    <xf numFmtId="180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41" fontId="34" fillId="2" borderId="1" xfId="17" applyFont="1" applyFill="1" applyBorder="1" applyAlignment="1">
      <alignment horizontal="center" vertical="center" wrapText="1"/>
    </xf>
    <xf numFmtId="43" fontId="0" fillId="2" borderId="1" xfId="17" applyNumberFormat="1" applyFont="1" applyFill="1" applyBorder="1" applyAlignment="1">
      <alignment horizontal="center" vertical="center" wrapText="1"/>
    </xf>
    <xf numFmtId="43" fontId="30" fillId="2" borderId="1" xfId="17" applyNumberFormat="1" applyFont="1" applyFill="1" applyBorder="1" applyAlignment="1">
      <alignment horizontal="center" vertical="center"/>
    </xf>
    <xf numFmtId="43" fontId="0" fillId="2" borderId="1" xfId="17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4" fillId="0" borderId="1" xfId="27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17" applyNumberFormat="1" applyFont="1" applyFill="1" applyBorder="1" applyAlignment="1">
      <alignment horizontal="center" vertical="center"/>
    </xf>
    <xf numFmtId="0" fontId="30" fillId="2" borderId="0" xfId="17" applyNumberFormat="1" applyFont="1" applyFill="1" applyAlignment="1">
      <alignment horizontal="center" vertical="center"/>
    </xf>
    <xf numFmtId="0" fontId="30" fillId="2" borderId="1" xfId="17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33" fillId="4" borderId="1" xfId="3" applyNumberFormat="1" applyFont="1" applyFill="1" applyBorder="1" applyAlignment="1">
      <alignment vertical="top" wrapText="1"/>
    </xf>
    <xf numFmtId="0" fontId="0" fillId="4" borderId="1" xfId="17" applyNumberFormat="1" applyFont="1" applyFill="1" applyBorder="1" applyAlignment="1">
      <alignment horizontal="center" vertical="center"/>
    </xf>
    <xf numFmtId="0" fontId="30" fillId="4" borderId="1" xfId="17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43" fontId="30" fillId="4" borderId="1" xfId="17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49" fontId="33" fillId="4" borderId="1" xfId="0" applyNumberFormat="1" applyFont="1" applyFill="1" applyBorder="1" applyAlignment="1"/>
    <xf numFmtId="0" fontId="0" fillId="4" borderId="1" xfId="0" applyFill="1" applyBorder="1" applyAlignment="1">
      <alignment horizontal="center" vertical="center"/>
    </xf>
    <xf numFmtId="0" fontId="33" fillId="4" borderId="1" xfId="0" applyFont="1" applyFill="1" applyBorder="1" applyAlignment="1" applyProtection="1"/>
    <xf numFmtId="49" fontId="17" fillId="3" borderId="29" xfId="12" applyNumberFormat="1" applyFont="1" applyFill="1" applyBorder="1" applyAlignment="1">
      <alignment horizontal="center" vertical="center" wrapText="1"/>
    </xf>
    <xf numFmtId="49" fontId="17" fillId="3" borderId="7" xfId="12" applyNumberFormat="1" applyFont="1" applyFill="1" applyBorder="1" applyAlignment="1">
      <alignment horizontal="center" vertical="center" wrapText="1"/>
    </xf>
    <xf numFmtId="0" fontId="17" fillId="3" borderId="30" xfId="12" applyFont="1" applyFill="1" applyBorder="1" applyAlignment="1">
      <alignment horizontal="center" vertical="center" wrapText="1"/>
    </xf>
    <xf numFmtId="0" fontId="18" fillId="3" borderId="22" xfId="12" applyFont="1" applyFill="1" applyBorder="1" applyAlignment="1">
      <alignment horizontal="center" vertical="center" wrapText="1"/>
    </xf>
    <xf numFmtId="0" fontId="18" fillId="3" borderId="5" xfId="12" applyFont="1" applyFill="1" applyBorder="1" applyAlignment="1">
      <alignment horizontal="center" vertical="center" wrapText="1"/>
    </xf>
    <xf numFmtId="176" fontId="48" fillId="3" borderId="23" xfId="16" applyNumberFormat="1" applyFont="1" applyFill="1" applyBorder="1" applyAlignment="1">
      <alignment horizontal="center" vertical="center"/>
    </xf>
    <xf numFmtId="176" fontId="48" fillId="3" borderId="24" xfId="16" applyNumberFormat="1" applyFont="1" applyFill="1" applyBorder="1" applyAlignment="1">
      <alignment horizontal="center" vertical="center"/>
    </xf>
    <xf numFmtId="176" fontId="48" fillId="3" borderId="25" xfId="16" applyNumberFormat="1" applyFont="1" applyFill="1" applyBorder="1" applyAlignment="1">
      <alignment horizontal="center" vertical="center"/>
    </xf>
    <xf numFmtId="0" fontId="47" fillId="3" borderId="26" xfId="12" applyFont="1" applyFill="1" applyBorder="1" applyAlignment="1">
      <alignment horizontal="center" vertical="center" wrapText="1"/>
    </xf>
    <xf numFmtId="0" fontId="47" fillId="3" borderId="27" xfId="12" applyFont="1" applyFill="1" applyBorder="1" applyAlignment="1">
      <alignment horizontal="center" vertical="center" wrapText="1"/>
    </xf>
    <xf numFmtId="0" fontId="47" fillId="3" borderId="31" xfId="12" applyFont="1" applyFill="1" applyBorder="1" applyAlignment="1">
      <alignment horizontal="center" vertical="center" wrapText="1"/>
    </xf>
    <xf numFmtId="0" fontId="47" fillId="3" borderId="32" xfId="12" applyFont="1" applyFill="1" applyBorder="1" applyAlignment="1">
      <alignment horizontal="center" vertical="center" wrapText="1"/>
    </xf>
    <xf numFmtId="0" fontId="47" fillId="3" borderId="1" xfId="12" applyFont="1" applyFill="1" applyBorder="1" applyAlignment="1">
      <alignment horizontal="center" vertical="center" wrapText="1"/>
    </xf>
    <xf numFmtId="0" fontId="17" fillId="3" borderId="1" xfId="12" applyFont="1" applyFill="1" applyBorder="1" applyAlignment="1">
      <alignment horizontal="center" vertical="center"/>
    </xf>
    <xf numFmtId="0" fontId="20" fillId="3" borderId="18" xfId="12" applyFont="1" applyFill="1" applyBorder="1" applyAlignment="1">
      <alignment horizontal="center" vertical="center"/>
    </xf>
    <xf numFmtId="0" fontId="21" fillId="3" borderId="18" xfId="12" applyFont="1" applyFill="1" applyBorder="1" applyAlignment="1">
      <alignment horizontal="center" vertical="center"/>
    </xf>
    <xf numFmtId="0" fontId="24" fillId="3" borderId="26" xfId="12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2" fillId="6" borderId="0" xfId="9" applyFont="1" applyFill="1" applyAlignment="1">
      <alignment horizontal="center" vertical="center"/>
    </xf>
    <xf numFmtId="0" fontId="42" fillId="0" borderId="0" xfId="9" applyFont="1" applyAlignment="1">
      <alignment horizontal="center" vertical="center" wrapText="1"/>
    </xf>
    <xf numFmtId="0" fontId="42" fillId="7" borderId="0" xfId="9" applyFont="1" applyFill="1" applyAlignment="1">
      <alignment horizontal="center" vertical="center" wrapText="1"/>
    </xf>
    <xf numFmtId="0" fontId="43" fillId="0" borderId="0" xfId="10" applyFont="1" applyFill="1" applyAlignment="1">
      <alignment horizontal="right" vertical="center"/>
    </xf>
    <xf numFmtId="0" fontId="41" fillId="0" borderId="0" xfId="10" applyFont="1" applyFill="1" applyAlignment="1">
      <alignment horizontal="right" vertical="center"/>
    </xf>
    <xf numFmtId="0" fontId="43" fillId="9" borderId="0" xfId="10" applyFont="1" applyFill="1" applyAlignment="1">
      <alignment horizontal="right" vertical="center"/>
    </xf>
    <xf numFmtId="0" fontId="41" fillId="9" borderId="0" xfId="10" applyFont="1" applyFill="1" applyAlignment="1">
      <alignment horizontal="right" vertical="center"/>
    </xf>
    <xf numFmtId="0" fontId="33" fillId="2" borderId="1" xfId="0" applyFont="1" applyFill="1" applyBorder="1" applyAlignment="1">
      <alignment vertical="center" wrapText="1"/>
    </xf>
    <xf numFmtId="0" fontId="34" fillId="11" borderId="1" xfId="0" applyFont="1" applyFill="1" applyBorder="1" applyAlignment="1">
      <alignment vertical="center" wrapText="1"/>
    </xf>
    <xf numFmtId="181" fontId="34" fillId="11" borderId="1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0" fillId="11" borderId="1" xfId="17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41" fontId="34" fillId="11" borderId="1" xfId="17" applyFont="1" applyFill="1" applyBorder="1" applyAlignment="1">
      <alignment horizontal="center" vertical="center" wrapText="1"/>
    </xf>
  </cellXfs>
  <cellStyles count="28">
    <cellStyle name="Normal 4" xfId="1"/>
    <cellStyle name="Normal_Chia Nan Univ of Pharm &amp; Sci - 2005 Quotation (REVISED 1)" xfId="2"/>
    <cellStyle name="Normal_JN049 Jnl Institutional Prices in SIS (updated 28Aug08)" xfId="3"/>
    <cellStyle name="Percent 3" xfId="4"/>
    <cellStyle name="Standard_price list" xfId="5"/>
    <cellStyle name="一般" xfId="0" builtinId="0"/>
    <cellStyle name="一般 2" xfId="6"/>
    <cellStyle name="一般 2 2" xfId="7"/>
    <cellStyle name="一般 3" xfId="8"/>
    <cellStyle name="一般 4" xfId="9"/>
    <cellStyle name="一般 4 3" xfId="10"/>
    <cellStyle name="一般 5" xfId="11"/>
    <cellStyle name="一般 6" xfId="12"/>
    <cellStyle name="一般 7" xfId="26"/>
    <cellStyle name="一般 71" xfId="24"/>
    <cellStyle name="千分位" xfId="13" builtinId="3"/>
    <cellStyle name="千分位 2" xfId="14"/>
    <cellStyle name="千分位 3" xfId="15"/>
    <cellStyle name="千分位 4" xfId="16"/>
    <cellStyle name="千分位[0]" xfId="17" builtinId="6"/>
    <cellStyle name="千分位[0] 3" xfId="18"/>
    <cellStyle name="千分位[0] 66" xfId="25"/>
    <cellStyle name="百分比" xfId="19" builtinId="5"/>
    <cellStyle name="百分比 2" xfId="20"/>
    <cellStyle name="貨幣 2" xfId="21"/>
    <cellStyle name="超連結" xfId="27" builtinId="8"/>
    <cellStyle name="樣式 1" xfId="22"/>
    <cellStyle name="표준_SAIT_개별구독08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107950</xdr:colOff>
      <xdr:row>0</xdr:row>
      <xdr:rowOff>114300</xdr:rowOff>
    </xdr:from>
    <xdr:to>
      <xdr:col>19</xdr:col>
      <xdr:colOff>50799</xdr:colOff>
      <xdr:row>7</xdr:row>
      <xdr:rowOff>142875</xdr:rowOff>
    </xdr:to>
    <xdr:sp macro="" textlink="">
      <xdr:nvSpPr>
        <xdr:cNvPr id="2" name="文字方塊 1"/>
        <xdr:cNvSpPr txBox="1"/>
      </xdr:nvSpPr>
      <xdr:spPr>
        <a:xfrm>
          <a:off x="6623050" y="114300"/>
          <a:ext cx="4343399" cy="3768725"/>
        </a:xfrm>
        <a:prstGeom prst="round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400"/>
            </a:lnSpc>
          </a:pPr>
          <a:r>
            <a:rPr lang="en-US" altLang="zh-TW" sz="1800" b="1">
              <a:solidFill>
                <a:schemeClr val="accent1">
                  <a:lumMod val="50000"/>
                </a:schemeClr>
              </a:solidFill>
              <a:latin typeface="微軟正黑體" pitchFamily="34" charset="-120"/>
              <a:ea typeface="微軟正黑體" pitchFamily="34" charset="-120"/>
            </a:rPr>
            <a:t>【</a:t>
          </a:r>
          <a:r>
            <a:rPr lang="zh-TW" altLang="en-US" sz="1800" b="1">
              <a:solidFill>
                <a:schemeClr val="accent1">
                  <a:lumMod val="50000"/>
                </a:schemeClr>
              </a:solidFill>
              <a:latin typeface="微軟正黑體" pitchFamily="34" charset="-120"/>
              <a:ea typeface="微軟正黑體" pitchFamily="34" charset="-120"/>
            </a:rPr>
            <a:t>成本使用分析說明</a:t>
          </a:r>
          <a:r>
            <a:rPr lang="en-US" altLang="zh-TW" sz="1800" b="1">
              <a:solidFill>
                <a:schemeClr val="accent1">
                  <a:lumMod val="50000"/>
                </a:schemeClr>
              </a:solidFill>
              <a:latin typeface="微軟正黑體" pitchFamily="34" charset="-120"/>
              <a:ea typeface="微軟正黑體" pitchFamily="34" charset="-120"/>
              <a:cs typeface="+mn-cs"/>
            </a:rPr>
            <a:t>】</a:t>
          </a:r>
          <a:endParaRPr lang="en-US" altLang="zh-TW" sz="1800" b="1">
            <a:solidFill>
              <a:schemeClr val="accent1">
                <a:lumMod val="50000"/>
              </a:schemeClr>
            </a:solidFill>
            <a:latin typeface="微軟正黑體" pitchFamily="34" charset="-120"/>
            <a:ea typeface="微軟正黑體" pitchFamily="34" charset="-120"/>
          </a:endParaRPr>
        </a:p>
        <a:p>
          <a:pPr>
            <a:lnSpc>
              <a:spcPts val="2400"/>
            </a:lnSpc>
          </a:pPr>
          <a:r>
            <a:rPr lang="en-US" altLang="zh-TW" sz="1800">
              <a:latin typeface="微軟正黑體" pitchFamily="34" charset="-120"/>
              <a:ea typeface="微軟正黑體" pitchFamily="34" charset="-120"/>
            </a:rPr>
            <a:t>1.</a:t>
          </a:r>
          <a:r>
            <a:rPr lang="zh-TW" altLang="en-US" sz="1800">
              <a:latin typeface="微軟正黑體" pitchFamily="34" charset="-120"/>
              <a:ea typeface="微軟正黑體" pitchFamily="34" charset="-120"/>
            </a:rPr>
            <a:t>以</a:t>
          </a:r>
          <a:r>
            <a:rPr lang="en-US" altLang="zh-TW" sz="1800">
              <a:latin typeface="微軟正黑體" pitchFamily="34" charset="-120"/>
              <a:ea typeface="微軟正黑體" pitchFamily="34" charset="-120"/>
            </a:rPr>
            <a:t>2012</a:t>
          </a:r>
          <a:r>
            <a:rPr lang="zh-TW" altLang="en-US" sz="1800">
              <a:latin typeface="微軟正黑體" pitchFamily="34" charset="-120"/>
              <a:ea typeface="微軟正黑體" pitchFamily="34" charset="-120"/>
            </a:rPr>
            <a:t>年</a:t>
          </a:r>
          <a:r>
            <a:rPr lang="en-US" altLang="zh-TW" sz="1800">
              <a:latin typeface="微軟正黑體" pitchFamily="34" charset="-120"/>
              <a:ea typeface="微軟正黑體" pitchFamily="34" charset="-120"/>
            </a:rPr>
            <a:t>~2014</a:t>
          </a:r>
          <a:r>
            <a:rPr lang="zh-TW" altLang="en-US" sz="1800">
              <a:latin typeface="微軟正黑體" pitchFamily="34" charset="-120"/>
              <a:ea typeface="微軟正黑體" pitchFamily="34" charset="-120"/>
            </a:rPr>
            <a:t>年下載全文篇數進行統計。</a:t>
          </a:r>
          <a:endParaRPr lang="en-US" altLang="zh-TW" sz="1800">
            <a:latin typeface="微軟正黑體" pitchFamily="34" charset="-120"/>
            <a:ea typeface="微軟正黑體" pitchFamily="34" charset="-120"/>
          </a:endParaRPr>
        </a:p>
        <a:p>
          <a:pPr>
            <a:lnSpc>
              <a:spcPts val="2400"/>
            </a:lnSpc>
          </a:pPr>
          <a:r>
            <a:rPr lang="en-US" altLang="zh-TW" sz="1800">
              <a:latin typeface="微軟正黑體" pitchFamily="34" charset="-120"/>
              <a:ea typeface="微軟正黑體" pitchFamily="34" charset="-120"/>
            </a:rPr>
            <a:t>2.</a:t>
          </a:r>
          <a:r>
            <a:rPr lang="zh-TW" altLang="en-US" sz="1800">
              <a:latin typeface="微軟正黑體" pitchFamily="34" charset="-120"/>
              <a:ea typeface="微軟正黑體" pitchFamily="34" charset="-120"/>
            </a:rPr>
            <a:t>以</a:t>
          </a:r>
          <a:r>
            <a:rPr lang="en-US" altLang="zh-TW" sz="1800">
              <a:latin typeface="微軟正黑體" pitchFamily="34" charset="-120"/>
              <a:ea typeface="微軟正黑體" pitchFamily="34" charset="-120"/>
            </a:rPr>
            <a:t>2012</a:t>
          </a:r>
          <a:r>
            <a:rPr lang="zh-TW" altLang="en-US" sz="1800">
              <a:latin typeface="微軟正黑體" pitchFamily="34" charset="-120"/>
              <a:ea typeface="微軟正黑體" pitchFamily="34" charset="-120"/>
            </a:rPr>
            <a:t>年</a:t>
          </a:r>
          <a:r>
            <a:rPr lang="en-US" altLang="zh-TW" sz="1800">
              <a:latin typeface="微軟正黑體" pitchFamily="34" charset="-120"/>
              <a:ea typeface="微軟正黑體" pitchFamily="34" charset="-120"/>
            </a:rPr>
            <a:t>~2014</a:t>
          </a:r>
          <a:r>
            <a:rPr lang="zh-TW" altLang="en-US" sz="1800">
              <a:latin typeface="微軟正黑體" pitchFamily="34" charset="-120"/>
              <a:ea typeface="微軟正黑體" pitchFamily="34" charset="-120"/>
            </a:rPr>
            <a:t>年本校對外申請西文館際複印費用為使用成本評量基準：</a:t>
          </a:r>
          <a:r>
            <a:rPr lang="en-US" altLang="zh-TW" sz="1800">
              <a:latin typeface="微軟正黑體" pitchFamily="34" charset="-120"/>
              <a:ea typeface="微軟正黑體" pitchFamily="34" charset="-120"/>
            </a:rPr>
            <a:t>NT$146/</a:t>
          </a:r>
          <a:r>
            <a:rPr lang="zh-TW" altLang="en-US" sz="1800">
              <a:latin typeface="微軟正黑體" pitchFamily="34" charset="-120"/>
              <a:ea typeface="微軟正黑體" pitchFamily="34" charset="-120"/>
            </a:rPr>
            <a:t>件</a:t>
          </a:r>
          <a:endParaRPr lang="en-US" altLang="zh-TW" sz="1800">
            <a:latin typeface="微軟正黑體" pitchFamily="34" charset="-120"/>
            <a:ea typeface="微軟正黑體" pitchFamily="34" charset="-120"/>
          </a:endParaRPr>
        </a:p>
        <a:p>
          <a:pPr>
            <a:lnSpc>
              <a:spcPts val="2400"/>
            </a:lnSpc>
          </a:pPr>
          <a:r>
            <a:rPr lang="en-US" altLang="zh-TW" sz="1800">
              <a:latin typeface="微軟正黑體" pitchFamily="34" charset="-120"/>
              <a:ea typeface="微軟正黑體" pitchFamily="34" charset="-120"/>
            </a:rPr>
            <a:t>3.</a:t>
          </a:r>
          <a:r>
            <a:rPr lang="zh-TW" altLang="en-US" sz="1800">
              <a:latin typeface="微軟正黑體" pitchFamily="34" charset="-120"/>
              <a:ea typeface="微軟正黑體" pitchFamily="34" charset="-120"/>
            </a:rPr>
            <a:t>四大期刊取用成本皆低於基準值，列入續訂考量清單</a:t>
          </a:r>
          <a:endParaRPr lang="en-US" altLang="zh-TW" sz="1800">
            <a:latin typeface="微軟正黑體" pitchFamily="34" charset="-120"/>
            <a:ea typeface="微軟正黑體" pitchFamily="34" charset="-120"/>
          </a:endParaRPr>
        </a:p>
        <a:p>
          <a:pPr>
            <a:lnSpc>
              <a:spcPts val="1600"/>
            </a:lnSpc>
          </a:pPr>
          <a:endParaRPr lang="zh-TW" altLang="en-US" sz="1200">
            <a:latin typeface="微軟正黑體" pitchFamily="34" charset="-120"/>
            <a:ea typeface="微軟正黑體" pitchFamily="34" charset="-12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veryone/Jnl%20Sales%20&amp;%20Circulation%20Mngmt/ANALYSIS/Analysis%20Projects/Pricing%20vs.%20Renewals%20Data/2005%20to%202006%20Pricing%20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4;&#20107;\&#25505;&#35370;\106&#24180;\106&#26371;&#35336;&#24180;&#24230;&#35531;&#36092;&#30331;&#3763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4;&#20107;\&#25505;&#35370;\102&#24180;\102&#26371;&#35336;&#24180;&#24230;&#35531;&#36092;&#30331;&#376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S"/>
      <sheetName val="Sheet1"/>
      <sheetName val="Sheet3"/>
      <sheetName val="PIVOT ANALYSIS"/>
      <sheetName val="Sheet2"/>
      <sheetName val="Sheet4"/>
      <sheetName val="Sheet5"/>
      <sheetName val="PRICING ANALYSIS"/>
      <sheetName val="Chart1"/>
      <sheetName val="Chart2"/>
      <sheetName val="Chart3"/>
      <sheetName val="Chart4"/>
      <sheetName val="Chart5"/>
      <sheetName val="Chart6"/>
      <sheetName val="Chart7"/>
      <sheetName val="CHART DATA"/>
      <sheetName val="MONTH END"/>
      <sheetName val="MASTER LOOKUP"/>
      <sheetName val="COLUMN LOOKUP"/>
      <sheetName val="PRICES"/>
      <sheetName val="LOOKUP2"/>
      <sheetName val="ISI DATA"/>
      <sheetName val="LIST DEV DATA"/>
      <sheetName val="M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IMPACT FACTOR HISTORY 2000-2004 (ALL BP JOURNALS)  n/a = not ranked in that year</v>
          </cell>
        </row>
        <row r="2">
          <cell r="A2" t="str">
            <v>Jnl</v>
          </cell>
          <cell r="B2" t="str">
            <v>2000 Impact Factor</v>
          </cell>
          <cell r="C2" t="str">
            <v>2001 Impact Factor</v>
          </cell>
          <cell r="D2" t="str">
            <v>2002 Impact Factor</v>
          </cell>
          <cell r="E2" t="str">
            <v>2003 Impact Factor</v>
          </cell>
          <cell r="F2" t="str">
            <v>2004 Impact Factor</v>
          </cell>
        </row>
        <row r="3">
          <cell r="A3" t="str">
            <v>AAS</v>
          </cell>
          <cell r="B3">
            <v>1.073</v>
          </cell>
          <cell r="C3">
            <v>1.4350000000000001</v>
          </cell>
          <cell r="D3">
            <v>1.508</v>
          </cell>
          <cell r="E3">
            <v>1.68</v>
          </cell>
          <cell r="F3">
            <v>1.413</v>
          </cell>
        </row>
        <row r="4">
          <cell r="A4" t="str">
            <v>ABBS</v>
          </cell>
          <cell r="B4">
            <v>0.28899999999999998</v>
          </cell>
          <cell r="C4">
            <v>0.39900000000000002</v>
          </cell>
          <cell r="D4">
            <v>0.59599999999999997</v>
          </cell>
          <cell r="E4">
            <v>0.52400000000000002</v>
          </cell>
          <cell r="F4">
            <v>0.36</v>
          </cell>
          <cell r="I4" t="str">
            <v>2000 Impact Factor</v>
          </cell>
          <cell r="J4">
            <v>2</v>
          </cell>
        </row>
        <row r="5">
          <cell r="A5" t="str">
            <v>JIPB</v>
          </cell>
          <cell r="B5">
            <v>0.434</v>
          </cell>
          <cell r="C5">
            <v>0.28399999999999997</v>
          </cell>
          <cell r="D5">
            <v>0.376</v>
          </cell>
          <cell r="E5">
            <v>0.32100000000000001</v>
          </cell>
          <cell r="F5">
            <v>0.41299999999999998</v>
          </cell>
          <cell r="I5" t="str">
            <v>2001 Impact Factor</v>
          </cell>
          <cell r="J5">
            <v>3</v>
          </cell>
        </row>
        <row r="6">
          <cell r="A6" t="str">
            <v>AYA</v>
          </cell>
          <cell r="B6">
            <v>1.4910000000000001</v>
          </cell>
          <cell r="C6">
            <v>1.7490000000000001</v>
          </cell>
          <cell r="D6">
            <v>1.417</v>
          </cell>
          <cell r="E6">
            <v>1.5580000000000001</v>
          </cell>
          <cell r="F6">
            <v>1.829</v>
          </cell>
          <cell r="I6" t="str">
            <v>2002 Impact Factor</v>
          </cell>
          <cell r="J6">
            <v>4</v>
          </cell>
        </row>
        <row r="7">
          <cell r="A7" t="str">
            <v>AYB</v>
          </cell>
          <cell r="B7">
            <v>1.734</v>
          </cell>
          <cell r="C7">
            <v>1.9550000000000001</v>
          </cell>
          <cell r="D7">
            <v>2.0259999999999998</v>
          </cell>
          <cell r="E7">
            <v>3.6429999999999998</v>
          </cell>
          <cell r="F7">
            <v>5.4180000000000001</v>
          </cell>
          <cell r="I7" t="str">
            <v>2003 Impact Factor</v>
          </cell>
          <cell r="J7">
            <v>5</v>
          </cell>
        </row>
        <row r="8">
          <cell r="A8" t="str">
            <v>AYC</v>
          </cell>
          <cell r="B8">
            <v>0.54300000000000004</v>
          </cell>
          <cell r="C8">
            <v>0.56999999999999995</v>
          </cell>
          <cell r="D8">
            <v>0.65900000000000003</v>
          </cell>
          <cell r="E8">
            <v>0.82799999999999996</v>
          </cell>
          <cell r="F8">
            <v>0.72799999999999998</v>
          </cell>
          <cell r="I8" t="str">
            <v>2004 Impact Factor</v>
          </cell>
          <cell r="J8">
            <v>6</v>
          </cell>
        </row>
        <row r="9">
          <cell r="A9" t="str">
            <v>AYD</v>
          </cell>
          <cell r="B9">
            <v>3.0670000000000002</v>
          </cell>
          <cell r="C9">
            <v>2.1240000000000001</v>
          </cell>
          <cell r="D9">
            <v>1.76</v>
          </cell>
          <cell r="E9">
            <v>2.2080000000000002</v>
          </cell>
          <cell r="F9">
            <v>1.6930000000000001</v>
          </cell>
        </row>
        <row r="10">
          <cell r="A10" t="str">
            <v>AYE</v>
          </cell>
          <cell r="B10" t="str">
            <v>n/a</v>
          </cell>
          <cell r="C10" t="str">
            <v>n/a</v>
          </cell>
          <cell r="D10" t="str">
            <v>n/a</v>
          </cell>
          <cell r="E10">
            <v>0.45300000000000001</v>
          </cell>
          <cell r="F10">
            <v>0.49099999999999999</v>
          </cell>
        </row>
        <row r="11">
          <cell r="A11" t="str">
            <v>ANE</v>
          </cell>
          <cell r="B11">
            <v>1.3839999999999999</v>
          </cell>
          <cell r="C11">
            <v>1.0640000000000001</v>
          </cell>
          <cell r="D11">
            <v>1.3580000000000001</v>
          </cell>
          <cell r="E11">
            <v>1.226</v>
          </cell>
          <cell r="F11">
            <v>1.712</v>
          </cell>
        </row>
        <row r="12">
          <cell r="A12" t="str">
            <v>ACN</v>
          </cell>
          <cell r="B12">
            <v>3.5999999999999997E-2</v>
          </cell>
          <cell r="C12">
            <v>0.33800000000000002</v>
          </cell>
          <cell r="D12" t="str">
            <v>n/a</v>
          </cell>
          <cell r="E12" t="str">
            <v>n/a</v>
          </cell>
          <cell r="F12">
            <v>0.41699999999999998</v>
          </cell>
        </row>
        <row r="13">
          <cell r="A13" t="str">
            <v>AOG</v>
          </cell>
          <cell r="B13">
            <v>1.028</v>
          </cell>
          <cell r="C13">
            <v>1.2889999999999999</v>
          </cell>
          <cell r="D13">
            <v>1.2410000000000001</v>
          </cell>
          <cell r="E13">
            <v>1.1659999999999999</v>
          </cell>
          <cell r="F13">
            <v>1.3240000000000001</v>
          </cell>
        </row>
        <row r="14">
          <cell r="A14" t="str">
            <v>AOS</v>
          </cell>
          <cell r="B14">
            <v>0.49</v>
          </cell>
          <cell r="C14">
            <v>0.56100000000000005</v>
          </cell>
          <cell r="D14">
            <v>0.79600000000000004</v>
          </cell>
          <cell r="E14">
            <v>1.1240000000000001</v>
          </cell>
          <cell r="F14">
            <v>0.97399999999999998</v>
          </cell>
        </row>
        <row r="15">
          <cell r="A15" t="str">
            <v>APHS</v>
          </cell>
          <cell r="B15">
            <v>0.48499999999999999</v>
          </cell>
          <cell r="C15">
            <v>0.63100000000000001</v>
          </cell>
          <cell r="D15">
            <v>0.68799999999999994</v>
          </cell>
          <cell r="E15">
            <v>0.88400000000000001</v>
          </cell>
          <cell r="F15">
            <v>1.125</v>
          </cell>
        </row>
        <row r="16">
          <cell r="A16" t="str">
            <v>APS</v>
          </cell>
          <cell r="B16">
            <v>1.764</v>
          </cell>
          <cell r="C16">
            <v>1.66</v>
          </cell>
          <cell r="D16">
            <v>1.95</v>
          </cell>
          <cell r="E16">
            <v>1.724</v>
          </cell>
          <cell r="F16">
            <v>2.0859999999999999</v>
          </cell>
        </row>
        <row r="17">
          <cell r="A17" t="str">
            <v>ACP</v>
          </cell>
          <cell r="B17">
            <v>1.774</v>
          </cell>
          <cell r="C17">
            <v>2.1070000000000002</v>
          </cell>
          <cell r="D17">
            <v>2.2589999999999999</v>
          </cell>
          <cell r="E17">
            <v>2.3559999999999999</v>
          </cell>
          <cell r="F17">
            <v>2.2879999999999998</v>
          </cell>
        </row>
        <row r="18">
          <cell r="A18" t="str">
            <v>AZO</v>
          </cell>
          <cell r="B18">
            <v>0.66700000000000004</v>
          </cell>
          <cell r="C18">
            <v>1.117</v>
          </cell>
          <cell r="D18">
            <v>0.84699999999999998</v>
          </cell>
          <cell r="E18">
            <v>1.034</v>
          </cell>
          <cell r="F18">
            <v>1.089</v>
          </cell>
        </row>
        <row r="19">
          <cell r="A19" t="str">
            <v>ADD</v>
          </cell>
          <cell r="B19">
            <v>2.4940000000000002</v>
          </cell>
          <cell r="C19">
            <v>2.399</v>
          </cell>
          <cell r="D19">
            <v>2.8769999999999998</v>
          </cell>
          <cell r="E19">
            <v>3.2410000000000001</v>
          </cell>
          <cell r="F19">
            <v>3.0059999999999998</v>
          </cell>
        </row>
        <row r="20">
          <cell r="A20" t="str">
            <v>AFDR</v>
          </cell>
          <cell r="B20" t="str">
            <v>n/a</v>
          </cell>
          <cell r="C20" t="str">
            <v>n/a</v>
          </cell>
          <cell r="D20" t="str">
            <v>n/a</v>
          </cell>
          <cell r="E20">
            <v>0.154</v>
          </cell>
          <cell r="F20">
            <v>8.5999999999999993E-2</v>
          </cell>
        </row>
        <row r="21">
          <cell r="A21" t="str">
            <v>AJE</v>
          </cell>
          <cell r="B21">
            <v>0.39500000000000002</v>
          </cell>
          <cell r="C21">
            <v>0.37</v>
          </cell>
          <cell r="D21">
            <v>0.36599999999999999</v>
          </cell>
          <cell r="E21">
            <v>0.47899999999999998</v>
          </cell>
          <cell r="F21">
            <v>0.41599999999999998</v>
          </cell>
        </row>
        <row r="22">
          <cell r="A22" t="str">
            <v>ACE</v>
          </cell>
          <cell r="B22" t="str">
            <v>n/a</v>
          </cell>
          <cell r="C22" t="str">
            <v>n/a</v>
          </cell>
          <cell r="D22" t="str">
            <v>n/a</v>
          </cell>
          <cell r="E22">
            <v>2.1179999999999999</v>
          </cell>
          <cell r="F22">
            <v>5.96</v>
          </cell>
        </row>
        <row r="23">
          <cell r="A23" t="str">
            <v>AGEC</v>
          </cell>
          <cell r="B23">
            <v>0.42899999999999999</v>
          </cell>
          <cell r="C23">
            <v>0.32300000000000001</v>
          </cell>
          <cell r="D23">
            <v>0.55200000000000005</v>
          </cell>
          <cell r="E23">
            <v>0.79100000000000004</v>
          </cell>
          <cell r="F23">
            <v>0.62</v>
          </cell>
        </row>
        <row r="24">
          <cell r="A24" t="str">
            <v>APT</v>
          </cell>
          <cell r="B24">
            <v>3.4889999999999999</v>
          </cell>
          <cell r="C24">
            <v>3.9</v>
          </cell>
          <cell r="D24">
            <v>2.98</v>
          </cell>
          <cell r="E24">
            <v>3.5289999999999999</v>
          </cell>
          <cell r="F24">
            <v>3.9809999999999999</v>
          </cell>
        </row>
        <row r="25">
          <cell r="A25" t="str">
            <v>ALL</v>
          </cell>
          <cell r="B25">
            <v>2.3849999999999998</v>
          </cell>
          <cell r="C25">
            <v>2.8519999999999999</v>
          </cell>
          <cell r="D25">
            <v>3.6659999999999999</v>
          </cell>
          <cell r="E25">
            <v>3.161</v>
          </cell>
          <cell r="F25">
            <v>3.496</v>
          </cell>
        </row>
        <row r="26">
          <cell r="A26" t="str">
            <v>ABLJ</v>
          </cell>
          <cell r="B26">
            <v>0.63300000000000001</v>
          </cell>
          <cell r="C26">
            <v>1.1719999999999999</v>
          </cell>
          <cell r="D26">
            <v>0.85299999999999998</v>
          </cell>
          <cell r="E26">
            <v>1.5</v>
          </cell>
          <cell r="F26">
            <v>0.68799999999999994</v>
          </cell>
        </row>
        <row r="27">
          <cell r="A27" t="str">
            <v>AJAE</v>
          </cell>
          <cell r="B27">
            <v>0.67400000000000004</v>
          </cell>
          <cell r="C27">
            <v>0.68400000000000005</v>
          </cell>
          <cell r="D27">
            <v>0.60699999999999998</v>
          </cell>
          <cell r="E27">
            <v>0.68400000000000005</v>
          </cell>
          <cell r="F27">
            <v>0.622</v>
          </cell>
        </row>
        <row r="28">
          <cell r="A28" t="str">
            <v>AJES</v>
          </cell>
          <cell r="B28">
            <v>0.16700000000000001</v>
          </cell>
          <cell r="C28">
            <v>0.2</v>
          </cell>
          <cell r="D28">
            <v>0.151</v>
          </cell>
          <cell r="E28">
            <v>0.373</v>
          </cell>
          <cell r="F28">
            <v>0.20300000000000001</v>
          </cell>
        </row>
        <row r="29">
          <cell r="A29" t="str">
            <v>AJG</v>
          </cell>
          <cell r="B29">
            <v>2.8340000000000001</v>
          </cell>
          <cell r="C29">
            <v>3.5489999999999999</v>
          </cell>
          <cell r="D29">
            <v>3.9529999999999998</v>
          </cell>
          <cell r="E29">
            <v>4.1719999999999997</v>
          </cell>
          <cell r="F29">
            <v>4.7160000000000002</v>
          </cell>
        </row>
        <row r="30">
          <cell r="A30" t="str">
            <v>AJPS</v>
          </cell>
          <cell r="B30">
            <v>1.788</v>
          </cell>
          <cell r="C30">
            <v>2.028</v>
          </cell>
          <cell r="D30">
            <v>2.1320000000000001</v>
          </cell>
          <cell r="E30">
            <v>1.93</v>
          </cell>
          <cell r="F30">
            <v>1.849</v>
          </cell>
        </row>
        <row r="31">
          <cell r="A31" t="str">
            <v>AJI</v>
          </cell>
          <cell r="B31">
            <v>1.9319999999999999</v>
          </cell>
          <cell r="C31">
            <v>2.02</v>
          </cell>
          <cell r="D31">
            <v>1.413</v>
          </cell>
          <cell r="E31">
            <v>2.0880000000000001</v>
          </cell>
          <cell r="F31">
            <v>1.8080000000000001</v>
          </cell>
        </row>
        <row r="32">
          <cell r="A32" t="str">
            <v>AJT</v>
          </cell>
          <cell r="B32" t="str">
            <v>n/a</v>
          </cell>
          <cell r="C32" t="str">
            <v>n/a</v>
          </cell>
          <cell r="D32">
            <v>4.9400000000000004</v>
          </cell>
          <cell r="E32">
            <v>5.6779999999999999</v>
          </cell>
          <cell r="F32">
            <v>5.306</v>
          </cell>
        </row>
        <row r="33">
          <cell r="A33" t="str">
            <v>ANA</v>
          </cell>
          <cell r="B33">
            <v>2.0270000000000001</v>
          </cell>
          <cell r="C33">
            <v>2.379</v>
          </cell>
          <cell r="D33">
            <v>2.573</v>
          </cell>
          <cell r="E33">
            <v>2.0409999999999999</v>
          </cell>
          <cell r="F33">
            <v>2.1629999999999998</v>
          </cell>
        </row>
        <row r="34">
          <cell r="A34" t="str">
            <v>AHE</v>
          </cell>
          <cell r="B34">
            <v>0.28499999999999998</v>
          </cell>
          <cell r="C34">
            <v>0.375</v>
          </cell>
          <cell r="D34">
            <v>0.58299999999999996</v>
          </cell>
          <cell r="E34">
            <v>0.70899999999999996</v>
          </cell>
          <cell r="F34">
            <v>0.625</v>
          </cell>
        </row>
        <row r="35">
          <cell r="A35" t="str">
            <v>AND</v>
          </cell>
          <cell r="B35">
            <v>0.871</v>
          </cell>
          <cell r="C35">
            <v>0.73199999999999998</v>
          </cell>
          <cell r="D35">
            <v>0.69799999999999995</v>
          </cell>
          <cell r="E35">
            <v>0.93899999999999995</v>
          </cell>
          <cell r="F35">
            <v>1</v>
          </cell>
        </row>
        <row r="36">
          <cell r="A36" t="str">
            <v>AGE</v>
          </cell>
          <cell r="B36">
            <v>0.86299999999999999</v>
          </cell>
          <cell r="C36">
            <v>1.02</v>
          </cell>
          <cell r="D36">
            <v>1.4430000000000001</v>
          </cell>
          <cell r="E36">
            <v>1.387</v>
          </cell>
          <cell r="F36">
            <v>3.1080000000000001</v>
          </cell>
        </row>
        <row r="37">
          <cell r="A37" t="str">
            <v>AAB</v>
          </cell>
          <cell r="B37">
            <v>0.59699999999999998</v>
          </cell>
          <cell r="C37">
            <v>0.52900000000000003</v>
          </cell>
          <cell r="D37">
            <v>0.752</v>
          </cell>
          <cell r="E37">
            <v>0.67500000000000004</v>
          </cell>
          <cell r="F37">
            <v>1.006</v>
          </cell>
        </row>
        <row r="38">
          <cell r="A38" t="str">
            <v>ANNA</v>
          </cell>
          <cell r="B38">
            <v>2.109</v>
          </cell>
          <cell r="C38">
            <v>1.855</v>
          </cell>
          <cell r="D38">
            <v>2.5859999999999999</v>
          </cell>
          <cell r="E38">
            <v>1.972</v>
          </cell>
          <cell r="F38">
            <v>2.1150000000000002</v>
          </cell>
        </row>
        <row r="39">
          <cell r="A39" t="str">
            <v>AHG</v>
          </cell>
          <cell r="B39">
            <v>2.1480000000000001</v>
          </cell>
          <cell r="C39">
            <v>2.1349999999999998</v>
          </cell>
          <cell r="D39">
            <v>2.2829999999999999</v>
          </cell>
          <cell r="E39">
            <v>3.1019999999999999</v>
          </cell>
          <cell r="F39">
            <v>2.68</v>
          </cell>
        </row>
        <row r="40">
          <cell r="A40" t="str">
            <v>ANEC</v>
          </cell>
          <cell r="B40" t="str">
            <v>n/a</v>
          </cell>
          <cell r="C40" t="str">
            <v>n/a</v>
          </cell>
          <cell r="D40" t="str">
            <v>n/a</v>
          </cell>
          <cell r="E40">
            <v>0.98899999999999999</v>
          </cell>
          <cell r="F40">
            <v>0.59599999999999997</v>
          </cell>
        </row>
        <row r="41">
          <cell r="A41" t="str">
            <v>ANTI</v>
          </cell>
          <cell r="B41">
            <v>1.226</v>
          </cell>
          <cell r="C41">
            <v>1.385</v>
          </cell>
          <cell r="D41">
            <v>1.5660000000000001</v>
          </cell>
          <cell r="E41">
            <v>1.9259999999999999</v>
          </cell>
          <cell r="F41">
            <v>1.9219999999999999</v>
          </cell>
        </row>
        <row r="42">
          <cell r="A42" t="str">
            <v>ANS</v>
          </cell>
          <cell r="B42" t="str">
            <v>n/a</v>
          </cell>
          <cell r="C42" t="str">
            <v>n/a</v>
          </cell>
          <cell r="D42">
            <v>0.91600000000000004</v>
          </cell>
          <cell r="E42">
            <v>0.59899999999999998</v>
          </cell>
          <cell r="F42">
            <v>0.74199999999999999</v>
          </cell>
        </row>
        <row r="43">
          <cell r="A43" t="str">
            <v>APM</v>
          </cell>
          <cell r="B43">
            <v>1.7130000000000001</v>
          </cell>
          <cell r="C43">
            <v>1.9239999999999999</v>
          </cell>
          <cell r="D43">
            <v>0.96799999999999997</v>
          </cell>
          <cell r="E43">
            <v>0.89600000000000002</v>
          </cell>
          <cell r="F43">
            <v>1.5</v>
          </cell>
        </row>
        <row r="44">
          <cell r="A44" t="str">
            <v>APPS</v>
          </cell>
          <cell r="B44">
            <v>0.51800000000000002</v>
          </cell>
          <cell r="C44">
            <v>0.76200000000000001</v>
          </cell>
          <cell r="D44">
            <v>0.879</v>
          </cell>
          <cell r="E44">
            <v>0.77400000000000002</v>
          </cell>
          <cell r="F44">
            <v>0.75</v>
          </cell>
        </row>
        <row r="45">
          <cell r="A45" t="str">
            <v>ARE</v>
          </cell>
          <cell r="B45">
            <v>0.46899999999999997</v>
          </cell>
          <cell r="C45">
            <v>0.67</v>
          </cell>
          <cell r="D45">
            <v>0.73299999999999998</v>
          </cell>
          <cell r="E45">
            <v>0.76600000000000001</v>
          </cell>
          <cell r="F45">
            <v>0.67600000000000005</v>
          </cell>
        </row>
        <row r="46">
          <cell r="A46" t="str">
            <v>ANU</v>
          </cell>
          <cell r="B46" t="str">
            <v>n/a</v>
          </cell>
          <cell r="C46">
            <v>0.89600000000000002</v>
          </cell>
          <cell r="D46">
            <v>0.88700000000000001</v>
          </cell>
          <cell r="E46">
            <v>1.0660000000000001</v>
          </cell>
          <cell r="F46">
            <v>0.78800000000000003</v>
          </cell>
        </row>
        <row r="47">
          <cell r="A47" t="str">
            <v>ARCH</v>
          </cell>
          <cell r="B47">
            <v>0.81799999999999995</v>
          </cell>
          <cell r="C47">
            <v>0.78900000000000003</v>
          </cell>
          <cell r="D47">
            <v>0.45900000000000002</v>
          </cell>
          <cell r="E47">
            <v>0.59399999999999997</v>
          </cell>
          <cell r="F47" t="str">
            <v>0.842</v>
          </cell>
        </row>
        <row r="48">
          <cell r="A48" t="str">
            <v>AREA</v>
          </cell>
          <cell r="B48">
            <v>1.2150000000000001</v>
          </cell>
          <cell r="C48">
            <v>0.88300000000000001</v>
          </cell>
          <cell r="D48">
            <v>1.256</v>
          </cell>
          <cell r="E48">
            <v>1.48</v>
          </cell>
          <cell r="F48">
            <v>1.4750000000000001</v>
          </cell>
        </row>
        <row r="49">
          <cell r="A49" t="str">
            <v>AOR</v>
          </cell>
          <cell r="B49">
            <v>0.98199999999999998</v>
          </cell>
          <cell r="C49">
            <v>0.91900000000000004</v>
          </cell>
          <cell r="D49">
            <v>0.92600000000000005</v>
          </cell>
          <cell r="E49">
            <v>1.278</v>
          </cell>
          <cell r="F49">
            <v>1.599</v>
          </cell>
        </row>
        <row r="50">
          <cell r="A50" t="str">
            <v>AJAN</v>
          </cell>
          <cell r="B50" t="str">
            <v>n/a</v>
          </cell>
          <cell r="C50" t="str">
            <v>n/a</v>
          </cell>
          <cell r="D50">
            <v>0.82699999999999996</v>
          </cell>
          <cell r="E50">
            <v>1.0840000000000001</v>
          </cell>
          <cell r="F50">
            <v>1.0960000000000001</v>
          </cell>
        </row>
        <row r="51">
          <cell r="A51" t="str">
            <v>AJSP</v>
          </cell>
          <cell r="B51" t="str">
            <v>n/a</v>
          </cell>
          <cell r="C51" t="str">
            <v>n/a</v>
          </cell>
          <cell r="D51" t="str">
            <v>n/a</v>
          </cell>
          <cell r="E51">
            <v>0.60699999999999998</v>
          </cell>
          <cell r="F51">
            <v>0.96799999999999997</v>
          </cell>
        </row>
        <row r="52">
          <cell r="A52" t="str">
            <v>AAG</v>
          </cell>
          <cell r="B52">
            <v>0.433</v>
          </cell>
          <cell r="C52">
            <v>0.52400000000000002</v>
          </cell>
          <cell r="D52">
            <v>0.379</v>
          </cell>
          <cell r="E52">
            <v>0.51100000000000001</v>
          </cell>
          <cell r="F52">
            <v>0.30199999999999999</v>
          </cell>
        </row>
        <row r="53">
          <cell r="A53" t="str">
            <v>AJAR</v>
          </cell>
          <cell r="B53">
            <v>0.41699999999999998</v>
          </cell>
          <cell r="C53">
            <v>0.56899999999999995</v>
          </cell>
          <cell r="D53">
            <v>0.34599999999999997</v>
          </cell>
          <cell r="E53">
            <v>0.65300000000000002</v>
          </cell>
          <cell r="F53">
            <v>0.4</v>
          </cell>
        </row>
        <row r="54">
          <cell r="A54" t="str">
            <v>AEN</v>
          </cell>
          <cell r="B54">
            <v>0.38500000000000001</v>
          </cell>
          <cell r="C54">
            <v>0.35699999999999998</v>
          </cell>
          <cell r="D54">
            <v>0.495</v>
          </cell>
          <cell r="E54">
            <v>0.433</v>
          </cell>
          <cell r="F54">
            <v>0.48599999999999999</v>
          </cell>
        </row>
        <row r="55">
          <cell r="A55" t="str">
            <v>AJPA</v>
          </cell>
          <cell r="B55">
            <v>0.30499999999999999</v>
          </cell>
          <cell r="C55">
            <v>0.13</v>
          </cell>
          <cell r="D55">
            <v>0.247</v>
          </cell>
          <cell r="E55">
            <v>0.14499999999999999</v>
          </cell>
          <cell r="F55">
            <v>0.224</v>
          </cell>
        </row>
        <row r="56">
          <cell r="A56" t="str">
            <v>AJO</v>
          </cell>
          <cell r="B56">
            <v>0.52300000000000002</v>
          </cell>
          <cell r="C56">
            <v>0.59</v>
          </cell>
          <cell r="D56">
            <v>0.60799999999999998</v>
          </cell>
          <cell r="E56">
            <v>0.60099999999999998</v>
          </cell>
          <cell r="F56">
            <v>0.435</v>
          </cell>
        </row>
        <row r="57">
          <cell r="A57" t="str">
            <v>ANP</v>
          </cell>
          <cell r="B57">
            <v>1.2649999999999999</v>
          </cell>
          <cell r="C57">
            <v>0.85799999999999998</v>
          </cell>
          <cell r="D57">
            <v>1.3839999999999999</v>
          </cell>
          <cell r="E57">
            <v>1.355</v>
          </cell>
          <cell r="F57">
            <v>1.3859999999999999</v>
          </cell>
        </row>
        <row r="58">
          <cell r="A58" t="str">
            <v>ANZS</v>
          </cell>
          <cell r="B58">
            <v>0.33800000000000002</v>
          </cell>
          <cell r="C58">
            <v>0.41199999999999998</v>
          </cell>
          <cell r="D58">
            <v>0.629</v>
          </cell>
          <cell r="E58">
            <v>0.34599999999999997</v>
          </cell>
          <cell r="F58">
            <v>0.38700000000000001</v>
          </cell>
        </row>
        <row r="59">
          <cell r="A59" t="str">
            <v>ANS</v>
          </cell>
          <cell r="B59">
            <v>0.627</v>
          </cell>
          <cell r="C59">
            <v>0.72299999999999998</v>
          </cell>
          <cell r="D59">
            <v>0.94899999999999995</v>
          </cell>
          <cell r="E59">
            <v>0.874</v>
          </cell>
          <cell r="F59">
            <v>0.74199999999999999</v>
          </cell>
        </row>
        <row r="60">
          <cell r="A60" t="str">
            <v>AEC</v>
          </cell>
          <cell r="B60" t="str">
            <v>n/a</v>
          </cell>
          <cell r="C60">
            <v>0.65800000000000003</v>
          </cell>
          <cell r="D60">
            <v>1.2909999999999999</v>
          </cell>
          <cell r="E60">
            <v>1.319</v>
          </cell>
          <cell r="F60">
            <v>1.2729999999999999</v>
          </cell>
        </row>
        <row r="61">
          <cell r="A61" t="str">
            <v>BRE</v>
          </cell>
          <cell r="B61">
            <v>1.1559999999999999</v>
          </cell>
          <cell r="C61">
            <v>1.556</v>
          </cell>
          <cell r="D61">
            <v>2.0219999999999998</v>
          </cell>
          <cell r="E61">
            <v>1.327</v>
          </cell>
          <cell r="F61">
            <v>1.5820000000000001</v>
          </cell>
        </row>
        <row r="62">
          <cell r="A62" t="str">
            <v>BIOT</v>
          </cell>
          <cell r="B62">
            <v>0.63</v>
          </cell>
          <cell r="C62">
            <v>1.1459999999999999</v>
          </cell>
          <cell r="D62">
            <v>0.76700000000000002</v>
          </cell>
          <cell r="E62">
            <v>0.84199999999999997</v>
          </cell>
          <cell r="F62">
            <v>0.88700000000000001</v>
          </cell>
        </row>
        <row r="63">
          <cell r="A63" t="str">
            <v>BIJ</v>
          </cell>
          <cell r="B63">
            <v>2.3159999999999998</v>
          </cell>
          <cell r="C63">
            <v>2.3879999999999999</v>
          </cell>
          <cell r="D63">
            <v>1.7949999999999999</v>
          </cell>
          <cell r="E63">
            <v>1.661</v>
          </cell>
          <cell r="F63">
            <v>1.9350000000000001</v>
          </cell>
        </row>
        <row r="64">
          <cell r="A64" t="str">
            <v>BIOM</v>
          </cell>
          <cell r="B64">
            <v>1.17</v>
          </cell>
          <cell r="C64">
            <v>1.081</v>
          </cell>
          <cell r="D64">
            <v>1.077</v>
          </cell>
          <cell r="E64">
            <v>1.3240000000000001</v>
          </cell>
          <cell r="F64">
            <v>1.2110000000000001</v>
          </cell>
        </row>
        <row r="65">
          <cell r="A65" t="str">
            <v>BTP</v>
          </cell>
          <cell r="B65">
            <v>0.85799999999999998</v>
          </cell>
          <cell r="C65">
            <v>1.2250000000000001</v>
          </cell>
          <cell r="D65">
            <v>0.68200000000000005</v>
          </cell>
          <cell r="E65">
            <v>0.752</v>
          </cell>
          <cell r="F65">
            <v>0.97699999999999998</v>
          </cell>
        </row>
        <row r="66">
          <cell r="A66" t="str">
            <v>BDI</v>
          </cell>
          <cell r="B66" t="str">
            <v>n/a</v>
          </cell>
          <cell r="C66" t="str">
            <v>n/a</v>
          </cell>
          <cell r="D66">
            <v>3.097</v>
          </cell>
          <cell r="E66">
            <v>3.6579999999999999</v>
          </cell>
          <cell r="F66">
            <v>4.0650000000000004</v>
          </cell>
        </row>
        <row r="67">
          <cell r="A67" t="str">
            <v>BIR</v>
          </cell>
          <cell r="B67">
            <v>1.25</v>
          </cell>
          <cell r="C67">
            <v>0.91700000000000004</v>
          </cell>
          <cell r="D67">
            <v>1.4239999999999999</v>
          </cell>
          <cell r="E67">
            <v>1.7090000000000001</v>
          </cell>
          <cell r="F67">
            <v>1.9810000000000001</v>
          </cell>
        </row>
        <row r="68">
          <cell r="A68" t="str">
            <v>BJO</v>
          </cell>
          <cell r="B68">
            <v>2.3490000000000002</v>
          </cell>
          <cell r="C68">
            <v>2.3210000000000002</v>
          </cell>
          <cell r="D68">
            <v>1.8640000000000001</v>
          </cell>
          <cell r="E68">
            <v>1.9910000000000001</v>
          </cell>
          <cell r="F68">
            <v>2.3260000000000001</v>
          </cell>
        </row>
        <row r="69">
          <cell r="A69" t="str">
            <v>BJU</v>
          </cell>
          <cell r="B69">
            <v>0.81699999999999995</v>
          </cell>
          <cell r="C69">
            <v>1.4259999999999999</v>
          </cell>
          <cell r="D69">
            <v>1.613</v>
          </cell>
          <cell r="E69">
            <v>1.6419999999999999</v>
          </cell>
          <cell r="F69">
            <v>2.089</v>
          </cell>
        </row>
        <row r="70">
          <cell r="A70" t="str">
            <v>BOJ</v>
          </cell>
          <cell r="B70">
            <v>1.125</v>
          </cell>
          <cell r="C70">
            <v>1.1160000000000001</v>
          </cell>
          <cell r="D70">
            <v>1.1140000000000001</v>
          </cell>
          <cell r="E70">
            <v>0.871</v>
          </cell>
          <cell r="F70">
            <v>1.51</v>
          </cell>
        </row>
        <row r="71">
          <cell r="A71" t="str">
            <v>BCP</v>
          </cell>
          <cell r="B71">
            <v>2.1509999999999998</v>
          </cell>
          <cell r="C71">
            <v>2.2130000000000001</v>
          </cell>
          <cell r="D71">
            <v>2.274</v>
          </cell>
          <cell r="E71">
            <v>2.5310000000000001</v>
          </cell>
          <cell r="F71">
            <v>2.5459999999999998</v>
          </cell>
        </row>
        <row r="72">
          <cell r="A72" t="str">
            <v>BJD</v>
          </cell>
          <cell r="B72">
            <v>2.214</v>
          </cell>
          <cell r="C72">
            <v>2.4049999999999998</v>
          </cell>
          <cell r="D72">
            <v>2.6960000000000002</v>
          </cell>
          <cell r="E72">
            <v>2.6589999999999998</v>
          </cell>
          <cell r="F72">
            <v>2.4449999999999998</v>
          </cell>
        </row>
        <row r="73">
          <cell r="A73" t="str">
            <v>BJES</v>
          </cell>
          <cell r="B73">
            <v>0.628</v>
          </cell>
          <cell r="C73">
            <v>0.77500000000000002</v>
          </cell>
          <cell r="D73">
            <v>0.56100000000000005</v>
          </cell>
          <cell r="E73">
            <v>0.73199999999999998</v>
          </cell>
          <cell r="F73">
            <v>0.66700000000000004</v>
          </cell>
        </row>
        <row r="74">
          <cell r="A74" t="str">
            <v>BJET</v>
          </cell>
          <cell r="B74">
            <v>0.318</v>
          </cell>
          <cell r="C74">
            <v>0.438</v>
          </cell>
          <cell r="D74">
            <v>0.38</v>
          </cell>
          <cell r="E74">
            <v>0.248</v>
          </cell>
          <cell r="F74">
            <v>0.311</v>
          </cell>
        </row>
        <row r="75">
          <cell r="A75" t="str">
            <v>BJH</v>
          </cell>
          <cell r="B75">
            <v>3.0680000000000001</v>
          </cell>
          <cell r="C75">
            <v>2.8149999999999999</v>
          </cell>
          <cell r="D75">
            <v>3.052</v>
          </cell>
          <cell r="E75">
            <v>3.2669999999999999</v>
          </cell>
          <cell r="F75">
            <v>3.1949999999999998</v>
          </cell>
        </row>
        <row r="76">
          <cell r="A76" t="str">
            <v>BJIR</v>
          </cell>
          <cell r="B76">
            <v>1</v>
          </cell>
          <cell r="C76">
            <v>1.1599999999999999</v>
          </cell>
          <cell r="D76">
            <v>0.82699999999999996</v>
          </cell>
          <cell r="E76">
            <v>1.226</v>
          </cell>
          <cell r="F76">
            <v>0.88100000000000001</v>
          </cell>
        </row>
        <row r="77">
          <cell r="A77" t="str">
            <v>BJOM</v>
          </cell>
          <cell r="B77" t="str">
            <v>n/a</v>
          </cell>
          <cell r="C77" t="str">
            <v>n/a</v>
          </cell>
          <cell r="D77">
            <v>0.746</v>
          </cell>
          <cell r="E77">
            <v>1.4830000000000001</v>
          </cell>
          <cell r="F77">
            <v>1.0509999999999999</v>
          </cell>
        </row>
        <row r="78">
          <cell r="A78" t="str">
            <v>BJOS</v>
          </cell>
          <cell r="B78">
            <v>0.69699999999999995</v>
          </cell>
          <cell r="C78">
            <v>1.119</v>
          </cell>
          <cell r="D78">
            <v>1.5760000000000001</v>
          </cell>
          <cell r="E78">
            <v>0.877</v>
          </cell>
          <cell r="F78">
            <v>0.85499999999999998</v>
          </cell>
        </row>
        <row r="79">
          <cell r="A79" t="str">
            <v>CAG</v>
          </cell>
          <cell r="B79">
            <v>0.79600000000000004</v>
          </cell>
          <cell r="C79">
            <v>0.55400000000000005</v>
          </cell>
          <cell r="D79">
            <v>0.40500000000000003</v>
          </cell>
          <cell r="E79">
            <v>0.79500000000000004</v>
          </cell>
          <cell r="F79">
            <v>0.42899999999999999</v>
          </cell>
        </row>
        <row r="80">
          <cell r="A80" t="str">
            <v>CJAG</v>
          </cell>
          <cell r="B80">
            <v>0.28399999999999997</v>
          </cell>
          <cell r="C80">
            <v>0.28899999999999998</v>
          </cell>
          <cell r="D80">
            <v>0.106</v>
          </cell>
          <cell r="E80">
            <v>0.16700000000000001</v>
          </cell>
          <cell r="F80">
            <v>0.123</v>
          </cell>
        </row>
        <row r="81">
          <cell r="A81" t="str">
            <v>CAJE</v>
          </cell>
          <cell r="B81">
            <v>0.40400000000000003</v>
          </cell>
          <cell r="C81">
            <v>0.375</v>
          </cell>
          <cell r="D81">
            <v>0.59</v>
          </cell>
          <cell r="E81">
            <v>0.36499999999999999</v>
          </cell>
          <cell r="F81">
            <v>0.42</v>
          </cell>
        </row>
        <row r="82">
          <cell r="A82" t="str">
            <v>CAS</v>
          </cell>
          <cell r="B82" t="str">
            <v>n/a</v>
          </cell>
          <cell r="C82" t="str">
            <v>n/a</v>
          </cell>
          <cell r="D82" t="str">
            <v>n/a</v>
          </cell>
          <cell r="E82" t="str">
            <v>n/a</v>
          </cell>
          <cell r="F82">
            <v>2.6520000000000001</v>
          </cell>
        </row>
        <row r="83">
          <cell r="A83" t="str">
            <v>CMI</v>
          </cell>
          <cell r="B83">
            <v>3.4089999999999998</v>
          </cell>
          <cell r="C83">
            <v>4.5570000000000004</v>
          </cell>
          <cell r="D83">
            <v>4.8949999999999996</v>
          </cell>
          <cell r="E83">
            <v>5.3360000000000003</v>
          </cell>
          <cell r="F83">
            <v>6.0970000000000004</v>
          </cell>
        </row>
        <row r="84">
          <cell r="A84" t="str">
            <v>CPR</v>
          </cell>
          <cell r="B84">
            <v>0.95499999999999996</v>
          </cell>
          <cell r="C84">
            <v>1.617</v>
          </cell>
          <cell r="D84">
            <v>1.8979999999999999</v>
          </cell>
          <cell r="E84">
            <v>1.5289999999999999</v>
          </cell>
          <cell r="F84">
            <v>1.907</v>
          </cell>
        </row>
        <row r="85">
          <cell r="A85" t="str">
            <v>CHA</v>
          </cell>
          <cell r="B85">
            <v>2.391</v>
          </cell>
          <cell r="C85">
            <v>3.5019999999999998</v>
          </cell>
          <cell r="D85">
            <v>3.7749999999999999</v>
          </cell>
          <cell r="E85">
            <v>2.9849999999999999</v>
          </cell>
          <cell r="F85">
            <v>3.133</v>
          </cell>
        </row>
        <row r="86">
          <cell r="A86" t="str">
            <v>CCH</v>
          </cell>
          <cell r="B86">
            <v>0.63600000000000001</v>
          </cell>
          <cell r="C86">
            <v>0.435</v>
          </cell>
          <cell r="D86">
            <v>0.58299999999999996</v>
          </cell>
          <cell r="E86">
            <v>0.61399999999999999</v>
          </cell>
          <cell r="F86">
            <v>0.74</v>
          </cell>
        </row>
        <row r="87">
          <cell r="A87" t="str">
            <v>CDEV</v>
          </cell>
          <cell r="B87">
            <v>2.7679999999999998</v>
          </cell>
          <cell r="C87">
            <v>2.5830000000000002</v>
          </cell>
          <cell r="D87">
            <v>3.2719999999999998</v>
          </cell>
          <cell r="E87">
            <v>3.3239999999999998</v>
          </cell>
          <cell r="F87">
            <v>3.278</v>
          </cell>
        </row>
        <row r="88">
          <cell r="A88" t="str">
            <v>CLA</v>
          </cell>
          <cell r="B88">
            <v>3.3620000000000001</v>
          </cell>
          <cell r="C88">
            <v>5.5289999999999999</v>
          </cell>
          <cell r="D88">
            <v>3.06</v>
          </cell>
          <cell r="E88">
            <v>3.5</v>
          </cell>
          <cell r="F88">
            <v>4.4139999999999997</v>
          </cell>
        </row>
        <row r="89">
          <cell r="A89" t="str">
            <v>CEN</v>
          </cell>
          <cell r="B89">
            <v>2.9220000000000002</v>
          </cell>
          <cell r="C89">
            <v>2.4649999999999999</v>
          </cell>
          <cell r="D89">
            <v>2.6739999999999999</v>
          </cell>
          <cell r="E89">
            <v>2.7669999999999999</v>
          </cell>
          <cell r="F89">
            <v>3.0230000000000001</v>
          </cell>
        </row>
        <row r="90">
          <cell r="A90" t="str">
            <v>CEA</v>
          </cell>
          <cell r="B90">
            <v>2.9470000000000001</v>
          </cell>
          <cell r="C90">
            <v>3.8260000000000001</v>
          </cell>
          <cell r="D90">
            <v>3.7210000000000001</v>
          </cell>
          <cell r="E90">
            <v>3.1760000000000002</v>
          </cell>
          <cell r="F90">
            <v>3.069</v>
          </cell>
        </row>
        <row r="91">
          <cell r="A91" t="str">
            <v>CED</v>
          </cell>
          <cell r="B91">
            <v>0.60099999999999998</v>
          </cell>
          <cell r="C91">
            <v>0.78700000000000003</v>
          </cell>
          <cell r="D91">
            <v>1.2649999999999999</v>
          </cell>
          <cell r="E91">
            <v>1.2230000000000001</v>
          </cell>
          <cell r="F91">
            <v>1.149</v>
          </cell>
        </row>
        <row r="92">
          <cell r="A92" t="str">
            <v>CEI</v>
          </cell>
          <cell r="B92">
            <v>2.544</v>
          </cell>
          <cell r="C92">
            <v>2.7160000000000002</v>
          </cell>
          <cell r="D92">
            <v>2.3050000000000002</v>
          </cell>
          <cell r="E92">
            <v>2.347</v>
          </cell>
          <cell r="F92">
            <v>2.5179999999999998</v>
          </cell>
        </row>
        <row r="93">
          <cell r="A93" t="str">
            <v>CEO</v>
          </cell>
          <cell r="B93" t="str">
            <v>n/a</v>
          </cell>
          <cell r="C93">
            <v>0.35799999999999998</v>
          </cell>
          <cell r="D93">
            <v>0.70899999999999996</v>
          </cell>
          <cell r="E93">
            <v>1.151</v>
          </cell>
          <cell r="F93">
            <v>1.0309999999999999</v>
          </cell>
        </row>
        <row r="94">
          <cell r="A94" t="str">
            <v>CEP</v>
          </cell>
          <cell r="B94">
            <v>1.5189999999999999</v>
          </cell>
          <cell r="C94">
            <v>1.4239999999999999</v>
          </cell>
          <cell r="D94">
            <v>1.47</v>
          </cell>
          <cell r="E94">
            <v>1.744</v>
          </cell>
          <cell r="F94">
            <v>1.6719999999999999</v>
          </cell>
        </row>
        <row r="95">
          <cell r="A95" t="str">
            <v>CGE</v>
          </cell>
          <cell r="B95">
            <v>1.643</v>
          </cell>
          <cell r="C95">
            <v>2.395</v>
          </cell>
          <cell r="D95">
            <v>2.2370000000000001</v>
          </cell>
          <cell r="E95">
            <v>2.0249999999999999</v>
          </cell>
          <cell r="F95">
            <v>2.367</v>
          </cell>
        </row>
        <row r="96">
          <cell r="A96" t="str">
            <v>CLH</v>
          </cell>
          <cell r="B96">
            <v>0.70499999999999996</v>
          </cell>
          <cell r="C96">
            <v>0.72899999999999998</v>
          </cell>
          <cell r="D96">
            <v>0.66900000000000004</v>
          </cell>
          <cell r="E96">
            <v>0.61199999999999999</v>
          </cell>
          <cell r="F96">
            <v>0.86899999999999999</v>
          </cell>
        </row>
        <row r="97">
          <cell r="A97" t="str">
            <v>CLM</v>
          </cell>
          <cell r="B97" t="str">
            <v>n/a</v>
          </cell>
          <cell r="C97" t="str">
            <v>n/a</v>
          </cell>
          <cell r="D97">
            <v>1.198</v>
          </cell>
          <cell r="E97">
            <v>2.238</v>
          </cell>
          <cell r="F97">
            <v>2.3610000000000002</v>
          </cell>
        </row>
        <row r="98">
          <cell r="A98" t="str">
            <v>CLR</v>
          </cell>
          <cell r="B98">
            <v>1.68</v>
          </cell>
          <cell r="C98">
            <v>1.2050000000000001</v>
          </cell>
          <cell r="D98">
            <v>1.5029999999999999</v>
          </cell>
          <cell r="E98">
            <v>1.9219999999999999</v>
          </cell>
          <cell r="F98">
            <v>2.1389999999999998</v>
          </cell>
        </row>
        <row r="99">
          <cell r="A99" t="str">
            <v>COA</v>
          </cell>
          <cell r="B99">
            <v>0.83899999999999997</v>
          </cell>
          <cell r="D99">
            <v>0.77</v>
          </cell>
          <cell r="E99">
            <v>0.66500000000000004</v>
          </cell>
          <cell r="F99">
            <v>0.79400000000000004</v>
          </cell>
        </row>
        <row r="100">
          <cell r="A100" t="str">
            <v>CPF</v>
          </cell>
          <cell r="B100">
            <v>0.98399999999999999</v>
          </cell>
          <cell r="C100">
            <v>1.1040000000000001</v>
          </cell>
          <cell r="D100">
            <v>0.78400000000000003</v>
          </cell>
          <cell r="E100">
            <v>1.3839999999999999</v>
          </cell>
          <cell r="F100">
            <v>0.86299999999999999</v>
          </cell>
        </row>
        <row r="101">
          <cell r="A101" t="str">
            <v>CPF</v>
          </cell>
          <cell r="B101" t="str">
            <v>n/a</v>
          </cell>
          <cell r="C101" t="str">
            <v>n/a</v>
          </cell>
          <cell r="D101" t="str">
            <v>n/a</v>
          </cell>
          <cell r="E101">
            <v>0.75800000000000001</v>
          </cell>
          <cell r="F101">
            <v>0.86299999999999999</v>
          </cell>
        </row>
        <row r="102">
          <cell r="A102" t="str">
            <v>CTR</v>
          </cell>
          <cell r="B102">
            <v>1.841</v>
          </cell>
          <cell r="C102">
            <v>1.893</v>
          </cell>
          <cell r="D102">
            <v>1.534</v>
          </cell>
          <cell r="E102">
            <v>1.5820000000000001</v>
          </cell>
          <cell r="F102">
            <v>1.635</v>
          </cell>
        </row>
        <row r="103">
          <cell r="A103" t="str">
            <v>COM</v>
          </cell>
          <cell r="B103">
            <v>1.35</v>
          </cell>
          <cell r="C103">
            <v>1.321</v>
          </cell>
          <cell r="D103">
            <v>1.2949999999999999</v>
          </cell>
          <cell r="E103">
            <v>1.1000000000000001</v>
          </cell>
          <cell r="F103">
            <v>1.1379999999999999</v>
          </cell>
        </row>
        <row r="104">
          <cell r="A104" t="str">
            <v>CGF</v>
          </cell>
          <cell r="B104">
            <v>0.222</v>
          </cell>
          <cell r="C104">
            <v>0.63100000000000001</v>
          </cell>
          <cell r="D104">
            <v>0.56299999999999994</v>
          </cell>
          <cell r="E104">
            <v>0.69899999999999995</v>
          </cell>
          <cell r="F104">
            <v>0.80100000000000005</v>
          </cell>
        </row>
        <row r="105">
          <cell r="A105" t="str">
            <v>COIN</v>
          </cell>
          <cell r="B105">
            <v>1.091</v>
          </cell>
          <cell r="C105">
            <v>0.93899999999999995</v>
          </cell>
          <cell r="D105">
            <v>0.55400000000000005</v>
          </cell>
          <cell r="E105">
            <v>1.391</v>
          </cell>
          <cell r="F105">
            <v>1.923</v>
          </cell>
        </row>
        <row r="106">
          <cell r="A106" t="str">
            <v>MICE</v>
          </cell>
          <cell r="B106" t="str">
            <v>n/a</v>
          </cell>
          <cell r="C106" t="str">
            <v>n/a</v>
          </cell>
          <cell r="D106">
            <v>0.39500000000000002</v>
          </cell>
          <cell r="E106">
            <v>0.34200000000000003</v>
          </cell>
          <cell r="F106">
            <v>0.219</v>
          </cell>
        </row>
        <row r="107">
          <cell r="A107" t="str">
            <v>CBI</v>
          </cell>
          <cell r="B107">
            <v>2.8140000000000001</v>
          </cell>
          <cell r="C107">
            <v>2.7829999999999999</v>
          </cell>
          <cell r="D107">
            <v>2.6629999999999998</v>
          </cell>
          <cell r="E107">
            <v>3.2789999999999999</v>
          </cell>
          <cell r="F107">
            <v>3.6720000000000002</v>
          </cell>
        </row>
        <row r="108">
          <cell r="A108" t="str">
            <v>COD</v>
          </cell>
          <cell r="B108">
            <v>0.67500000000000004</v>
          </cell>
          <cell r="C108">
            <v>1.016</v>
          </cell>
          <cell r="D108">
            <v>0.92800000000000005</v>
          </cell>
          <cell r="E108">
            <v>1.095</v>
          </cell>
          <cell r="F108">
            <v>1.716</v>
          </cell>
        </row>
        <row r="109">
          <cell r="A109" t="str">
            <v>CORG</v>
          </cell>
          <cell r="B109" t="str">
            <v>n/a</v>
          </cell>
          <cell r="C109" t="str">
            <v>n/a</v>
          </cell>
          <cell r="D109">
            <v>0.79300000000000004</v>
          </cell>
          <cell r="E109">
            <v>1.1020000000000001</v>
          </cell>
          <cell r="F109">
            <v>1.083</v>
          </cell>
        </row>
        <row r="110">
          <cell r="A110" t="str">
            <v>CRIM</v>
          </cell>
          <cell r="B110">
            <v>2.3929999999999998</v>
          </cell>
          <cell r="C110">
            <v>1.671</v>
          </cell>
          <cell r="D110">
            <v>2.3879999999999999</v>
          </cell>
          <cell r="E110">
            <v>2.4239999999999999</v>
          </cell>
          <cell r="F110">
            <v>1.65</v>
          </cell>
        </row>
        <row r="111">
          <cell r="A111" t="str">
            <v>CDIR</v>
          </cell>
          <cell r="B111">
            <v>1.4379999999999999</v>
          </cell>
          <cell r="C111">
            <v>1.5940000000000001</v>
          </cell>
          <cell r="D111">
            <v>1.425</v>
          </cell>
          <cell r="E111">
            <v>1.6890000000000001</v>
          </cell>
          <cell r="F111">
            <v>2.1539999999999999</v>
          </cell>
        </row>
        <row r="112">
          <cell r="A112" t="str">
            <v>CURI</v>
          </cell>
          <cell r="B112">
            <v>0.219</v>
          </cell>
          <cell r="C112">
            <v>0.28199999999999997</v>
          </cell>
          <cell r="D112">
            <v>0.22</v>
          </cell>
          <cell r="E112">
            <v>9.5000000000000001E-2</v>
          </cell>
          <cell r="F112">
            <v>0.20499999999999999</v>
          </cell>
        </row>
        <row r="113">
          <cell r="A113" t="str">
            <v>CYT</v>
          </cell>
          <cell r="B113">
            <v>0.76</v>
          </cell>
          <cell r="C113">
            <v>0.65700000000000003</v>
          </cell>
          <cell r="D113">
            <v>1.1439999999999999</v>
          </cell>
          <cell r="E113">
            <v>1.0109999999999999</v>
          </cell>
          <cell r="F113">
            <v>1.04</v>
          </cell>
        </row>
        <row r="114">
          <cell r="A114" t="str">
            <v>DECI</v>
          </cell>
          <cell r="B114">
            <v>0.47299999999999998</v>
          </cell>
          <cell r="C114">
            <v>0.72299999999999998</v>
          </cell>
          <cell r="D114">
            <v>0.57799999999999996</v>
          </cell>
          <cell r="E114">
            <v>0.89100000000000001</v>
          </cell>
          <cell r="F114">
            <v>0.76400000000000001</v>
          </cell>
        </row>
        <row r="115">
          <cell r="A115" t="str">
            <v>EDT</v>
          </cell>
          <cell r="B115">
            <v>0.51400000000000001</v>
          </cell>
          <cell r="C115">
            <v>0.64200000000000002</v>
          </cell>
          <cell r="D115">
            <v>1.306</v>
          </cell>
          <cell r="E115">
            <v>0.91800000000000004</v>
          </cell>
          <cell r="F115">
            <v>0.82699999999999996</v>
          </cell>
        </row>
        <row r="116">
          <cell r="A116" t="str">
            <v>DECH</v>
          </cell>
          <cell r="B116">
            <v>0.89300000000000002</v>
          </cell>
          <cell r="C116">
            <v>1.0589999999999999</v>
          </cell>
          <cell r="D116">
            <v>1.1200000000000001</v>
          </cell>
          <cell r="E116">
            <v>1.101</v>
          </cell>
          <cell r="F116">
            <v>0.91100000000000003</v>
          </cell>
        </row>
        <row r="117">
          <cell r="A117" t="str">
            <v>DGD</v>
          </cell>
          <cell r="B117">
            <v>1.73</v>
          </cell>
          <cell r="C117">
            <v>1.621</v>
          </cell>
          <cell r="D117">
            <v>1.496</v>
          </cell>
          <cell r="E117">
            <v>1.57</v>
          </cell>
          <cell r="F117">
            <v>1.1519999999999999</v>
          </cell>
        </row>
        <row r="118">
          <cell r="A118" t="str">
            <v>DESC</v>
          </cell>
          <cell r="B118" t="str">
            <v>n/a</v>
          </cell>
          <cell r="C118" t="str">
            <v>n/a</v>
          </cell>
          <cell r="D118" t="str">
            <v>n/a</v>
          </cell>
          <cell r="E118">
            <v>1.7749999999999999</v>
          </cell>
          <cell r="F118">
            <v>2.0430000000000001</v>
          </cell>
        </row>
        <row r="119">
          <cell r="A119" t="str">
            <v>DOM</v>
          </cell>
          <cell r="B119">
            <v>0.3</v>
          </cell>
          <cell r="C119">
            <v>0.73599999999999999</v>
          </cell>
          <cell r="D119">
            <v>1.077</v>
          </cell>
          <cell r="E119">
            <v>1.528</v>
          </cell>
          <cell r="F119">
            <v>2.165</v>
          </cell>
        </row>
        <row r="120">
          <cell r="A120" t="str">
            <v>DME</v>
          </cell>
          <cell r="B120">
            <v>2.7320000000000002</v>
          </cell>
          <cell r="C120">
            <v>2.6779999999999999</v>
          </cell>
          <cell r="D120">
            <v>2.1720000000000002</v>
          </cell>
          <cell r="E120">
            <v>2.2349999999999999</v>
          </cell>
          <cell r="F120">
            <v>2.621</v>
          </cell>
        </row>
        <row r="121">
          <cell r="A121" t="str">
            <v>DIF</v>
          </cell>
          <cell r="B121">
            <v>2.3530000000000002</v>
          </cell>
          <cell r="C121">
            <v>1.76</v>
          </cell>
          <cell r="D121">
            <v>2.0779999999999998</v>
          </cell>
          <cell r="E121">
            <v>3.8580000000000001</v>
          </cell>
          <cell r="F121">
            <v>4.4809999999999999</v>
          </cell>
        </row>
        <row r="122">
          <cell r="A122" t="str">
            <v>DES</v>
          </cell>
          <cell r="B122" t="str">
            <v>n/a</v>
          </cell>
          <cell r="C122">
            <v>0.42399999999999999</v>
          </cell>
          <cell r="D122">
            <v>0.60299999999999998</v>
          </cell>
          <cell r="E122">
            <v>0.80900000000000005</v>
          </cell>
          <cell r="F122">
            <v>0.79700000000000004</v>
          </cell>
        </row>
        <row r="123">
          <cell r="A123" t="str">
            <v>DISA</v>
          </cell>
          <cell r="B123">
            <v>0.435</v>
          </cell>
          <cell r="C123">
            <v>0.48899999999999999</v>
          </cell>
          <cell r="D123">
            <v>0.59199999999999997</v>
          </cell>
          <cell r="E123">
            <v>0.46899999999999997</v>
          </cell>
          <cell r="F123">
            <v>0.53300000000000003</v>
          </cell>
        </row>
        <row r="124">
          <cell r="A124" t="str">
            <v>DDI</v>
          </cell>
          <cell r="B124" t="str">
            <v>n/a</v>
          </cell>
          <cell r="C124" t="str">
            <v>n/a</v>
          </cell>
          <cell r="D124" t="str">
            <v>n/a</v>
          </cell>
          <cell r="E124" t="str">
            <v>n/a</v>
          </cell>
          <cell r="F124">
            <v>2.109</v>
          </cell>
        </row>
        <row r="125">
          <cell r="A125" t="str">
            <v>ECHO</v>
          </cell>
          <cell r="B125">
            <v>0.38600000000000001</v>
          </cell>
          <cell r="C125">
            <v>0.44400000000000001</v>
          </cell>
          <cell r="D125">
            <v>0.61199999999999999</v>
          </cell>
          <cell r="E125">
            <v>0.77800000000000002</v>
          </cell>
          <cell r="F125">
            <v>0.66700000000000004</v>
          </cell>
        </row>
        <row r="126">
          <cell r="A126" t="str">
            <v>ECO</v>
          </cell>
          <cell r="B126">
            <v>1.6830000000000001</v>
          </cell>
          <cell r="C126">
            <v>2.9780000000000002</v>
          </cell>
          <cell r="D126">
            <v>2.1190000000000002</v>
          </cell>
          <cell r="E126">
            <v>1.6759999999999999</v>
          </cell>
          <cell r="F126">
            <v>2.8410000000000002</v>
          </cell>
        </row>
        <row r="127">
          <cell r="A127" t="str">
            <v>EEN</v>
          </cell>
          <cell r="B127">
            <v>1.524</v>
          </cell>
          <cell r="C127">
            <v>1.143</v>
          </cell>
          <cell r="D127">
            <v>1.2929999999999999</v>
          </cell>
          <cell r="E127">
            <v>1.423</v>
          </cell>
          <cell r="F127">
            <v>1.5680000000000001</v>
          </cell>
        </row>
        <row r="128">
          <cell r="A128" t="str">
            <v>EFF</v>
          </cell>
          <cell r="B128">
            <v>0.76600000000000001</v>
          </cell>
          <cell r="C128">
            <v>0.90400000000000003</v>
          </cell>
          <cell r="D128">
            <v>1.105</v>
          </cell>
          <cell r="E128">
            <v>0.94899999999999995</v>
          </cell>
          <cell r="F128">
            <v>1.286</v>
          </cell>
        </row>
        <row r="129">
          <cell r="A129" t="str">
            <v>ELE</v>
          </cell>
          <cell r="B129">
            <v>1.88</v>
          </cell>
          <cell r="C129">
            <v>1.9279999999999999</v>
          </cell>
          <cell r="D129">
            <v>3.0419999999999998</v>
          </cell>
          <cell r="E129">
            <v>4.2110000000000003</v>
          </cell>
          <cell r="F129">
            <v>3.9140000000000001</v>
          </cell>
        </row>
        <row r="130">
          <cell r="A130" t="str">
            <v>EHR</v>
          </cell>
          <cell r="B130">
            <v>1.419</v>
          </cell>
          <cell r="C130">
            <v>0.90200000000000002</v>
          </cell>
          <cell r="D130">
            <v>0.78800000000000003</v>
          </cell>
          <cell r="E130">
            <v>0.72199999999999998</v>
          </cell>
          <cell r="F130">
            <v>0.68899999999999995</v>
          </cell>
        </row>
        <row r="131">
          <cell r="A131" t="str">
            <v>ECOJ</v>
          </cell>
          <cell r="B131">
            <v>1.3959999999999999</v>
          </cell>
          <cell r="C131">
            <v>1.355</v>
          </cell>
          <cell r="D131">
            <v>1.1339999999999999</v>
          </cell>
          <cell r="E131">
            <v>1.2949999999999999</v>
          </cell>
          <cell r="F131">
            <v>1.7230000000000001</v>
          </cell>
        </row>
        <row r="132">
          <cell r="A132" t="str">
            <v>ECOP</v>
          </cell>
          <cell r="B132">
            <v>2.2080000000000002</v>
          </cell>
          <cell r="C132">
            <v>2</v>
          </cell>
          <cell r="D132">
            <v>3</v>
          </cell>
          <cell r="E132">
            <v>2.25</v>
          </cell>
          <cell r="F132">
            <v>1.5860000000000001</v>
          </cell>
        </row>
        <row r="133">
          <cell r="A133" t="str">
            <v>ECOR</v>
          </cell>
          <cell r="B133">
            <v>0.44400000000000001</v>
          </cell>
          <cell r="C133">
            <v>0.34499999999999997</v>
          </cell>
          <cell r="D133">
            <v>0.2</v>
          </cell>
          <cell r="E133">
            <v>0.27600000000000002</v>
          </cell>
          <cell r="F133">
            <v>0.314</v>
          </cell>
        </row>
        <row r="134">
          <cell r="A134" t="str">
            <v>ECOT</v>
          </cell>
          <cell r="B134">
            <v>0.41799999999999998</v>
          </cell>
          <cell r="C134">
            <v>0.71899999999999997</v>
          </cell>
          <cell r="D134">
            <v>0.89700000000000002</v>
          </cell>
          <cell r="E134">
            <v>0.36699999999999999</v>
          </cell>
          <cell r="F134">
            <v>0.61399999999999999</v>
          </cell>
        </row>
        <row r="135">
          <cell r="A135" t="str">
            <v>ECTA</v>
          </cell>
          <cell r="B135">
            <v>1.8740000000000001</v>
          </cell>
          <cell r="C135">
            <v>1.923</v>
          </cell>
          <cell r="D135">
            <v>2.7370000000000001</v>
          </cell>
          <cell r="E135">
            <v>2.2149999999999999</v>
          </cell>
          <cell r="F135">
            <v>2.1629999999999998</v>
          </cell>
        </row>
        <row r="136">
          <cell r="A136" t="str">
            <v>ECCA</v>
          </cell>
          <cell r="B136">
            <v>0.80300000000000005</v>
          </cell>
          <cell r="C136">
            <v>0.57899999999999996</v>
          </cell>
          <cell r="D136">
            <v>0.46400000000000002</v>
          </cell>
          <cell r="E136">
            <v>0.48299999999999998</v>
          </cell>
          <cell r="F136">
            <v>0.61499999999999999</v>
          </cell>
        </row>
        <row r="137">
          <cell r="A137" t="str">
            <v>EEA</v>
          </cell>
          <cell r="B137">
            <v>0.876</v>
          </cell>
          <cell r="C137">
            <v>0.997</v>
          </cell>
          <cell r="D137">
            <v>0.91500000000000004</v>
          </cell>
          <cell r="E137">
            <v>0.85</v>
          </cell>
          <cell r="F137">
            <v>0.92500000000000004</v>
          </cell>
        </row>
        <row r="138">
          <cell r="A138" t="str">
            <v>EMI</v>
          </cell>
          <cell r="B138">
            <v>2.74</v>
          </cell>
          <cell r="C138">
            <v>3.2759999999999998</v>
          </cell>
          <cell r="D138">
            <v>3.649</v>
          </cell>
          <cell r="E138">
            <v>3.6989999999999998</v>
          </cell>
          <cell r="F138">
            <v>3.9950000000000001</v>
          </cell>
        </row>
        <row r="139">
          <cell r="A139" t="str">
            <v>EPI</v>
          </cell>
          <cell r="B139">
            <v>3.7869999999999999</v>
          </cell>
          <cell r="C139">
            <v>3.2709999999999999</v>
          </cell>
          <cell r="D139">
            <v>3.53</v>
          </cell>
          <cell r="E139">
            <v>3.5489999999999999</v>
          </cell>
          <cell r="F139">
            <v>3.3290000000000002</v>
          </cell>
        </row>
        <row r="140">
          <cell r="A140" t="str">
            <v>ETH</v>
          </cell>
          <cell r="B140">
            <v>1.0660000000000001</v>
          </cell>
          <cell r="C140">
            <v>1.373</v>
          </cell>
          <cell r="D140">
            <v>1.6819999999999999</v>
          </cell>
          <cell r="E140">
            <v>1.5840000000000001</v>
          </cell>
          <cell r="F140">
            <v>1.474</v>
          </cell>
        </row>
        <row r="141">
          <cell r="A141" t="str">
            <v>EJB</v>
          </cell>
          <cell r="B141">
            <v>2.8519999999999999</v>
          </cell>
          <cell r="C141">
            <v>2.8490000000000002</v>
          </cell>
          <cell r="D141">
            <v>2.9990000000000001</v>
          </cell>
          <cell r="E141">
            <v>3.0009999999999999</v>
          </cell>
          <cell r="F141">
            <v>3.26</v>
          </cell>
        </row>
        <row r="142">
          <cell r="A142" t="str">
            <v>ECC</v>
          </cell>
          <cell r="B142" t="str">
            <v>n/a</v>
          </cell>
          <cell r="C142">
            <v>0.46600000000000003</v>
          </cell>
          <cell r="D142">
            <v>0.41799999999999998</v>
          </cell>
          <cell r="E142">
            <v>0.60599999999999998</v>
          </cell>
          <cell r="F142">
            <v>0.63800000000000001</v>
          </cell>
        </row>
        <row r="143">
          <cell r="A143" t="str">
            <v>ECI</v>
          </cell>
          <cell r="B143">
            <v>2.0710000000000002</v>
          </cell>
          <cell r="C143">
            <v>2.2549999999999999</v>
          </cell>
          <cell r="D143">
            <v>2.1930000000000001</v>
          </cell>
          <cell r="E143">
            <v>2.3460000000000001</v>
          </cell>
          <cell r="F143">
            <v>2.5299999999999998</v>
          </cell>
        </row>
        <row r="144">
          <cell r="A144" t="str">
            <v>EJH</v>
          </cell>
          <cell r="B144">
            <v>1.665</v>
          </cell>
          <cell r="C144">
            <v>1.6719999999999999</v>
          </cell>
          <cell r="D144">
            <v>1.8069999999999999</v>
          </cell>
          <cell r="E144">
            <v>1.714</v>
          </cell>
          <cell r="F144">
            <v>1.7290000000000001</v>
          </cell>
        </row>
        <row r="145">
          <cell r="A145" t="str">
            <v>EJI</v>
          </cell>
          <cell r="B145">
            <v>1.385</v>
          </cell>
          <cell r="C145">
            <v>1.5469999999999999</v>
          </cell>
          <cell r="D145">
            <v>1.355</v>
          </cell>
          <cell r="E145">
            <v>1.0089999999999999</v>
          </cell>
          <cell r="F145">
            <v>1.2310000000000001</v>
          </cell>
        </row>
        <row r="146">
          <cell r="A146" t="str">
            <v>ENE</v>
          </cell>
          <cell r="B146">
            <v>0.95199999999999996</v>
          </cell>
          <cell r="C146">
            <v>1.3580000000000001</v>
          </cell>
          <cell r="D146">
            <v>1.5649999999999999</v>
          </cell>
          <cell r="E146">
            <v>2</v>
          </cell>
          <cell r="F146">
            <v>2.2250000000000001</v>
          </cell>
        </row>
        <row r="147">
          <cell r="A147" t="str">
            <v>EJN</v>
          </cell>
          <cell r="B147">
            <v>3.8620000000000001</v>
          </cell>
          <cell r="C147">
            <v>3.919</v>
          </cell>
          <cell r="D147">
            <v>4.1630000000000003</v>
          </cell>
          <cell r="E147">
            <v>3.8719999999999999</v>
          </cell>
          <cell r="F147">
            <v>3.82</v>
          </cell>
        </row>
        <row r="148">
          <cell r="A148" t="str">
            <v>EOS</v>
          </cell>
          <cell r="B148">
            <v>1.806</v>
          </cell>
          <cell r="C148">
            <v>1.1180000000000001</v>
          </cell>
          <cell r="D148">
            <v>1.218</v>
          </cell>
          <cell r="E148">
            <v>1.248</v>
          </cell>
          <cell r="F148">
            <v>1.387</v>
          </cell>
        </row>
        <row r="149">
          <cell r="A149" t="str">
            <v>EJPR</v>
          </cell>
          <cell r="B149">
            <v>0.60199999999999998</v>
          </cell>
          <cell r="C149">
            <v>0.70699999999999996</v>
          </cell>
          <cell r="D149">
            <v>0.80300000000000005</v>
          </cell>
          <cell r="E149">
            <v>0.47599999999999998</v>
          </cell>
          <cell r="F149">
            <v>0.69399999999999995</v>
          </cell>
        </row>
        <row r="150">
          <cell r="A150" t="str">
            <v>EJS</v>
          </cell>
          <cell r="B150">
            <v>1.3859999999999999</v>
          </cell>
          <cell r="C150">
            <v>1.5549999999999999</v>
          </cell>
          <cell r="D150">
            <v>1.452</v>
          </cell>
          <cell r="E150">
            <v>1.623</v>
          </cell>
          <cell r="F150">
            <v>1.2669999999999999</v>
          </cell>
        </row>
        <row r="151">
          <cell r="A151" t="str">
            <v>EDE</v>
          </cell>
          <cell r="B151">
            <v>3.4</v>
          </cell>
          <cell r="C151">
            <v>3.18</v>
          </cell>
          <cell r="D151">
            <v>3.5880000000000001</v>
          </cell>
          <cell r="E151">
            <v>3.2469999999999999</v>
          </cell>
          <cell r="F151">
            <v>2.726</v>
          </cell>
        </row>
        <row r="152">
          <cell r="A152" t="str">
            <v>EXD</v>
          </cell>
          <cell r="B152">
            <v>2.4340000000000002</v>
          </cell>
          <cell r="C152">
            <v>2.234</v>
          </cell>
          <cell r="D152">
            <v>2.3029999999999999</v>
          </cell>
          <cell r="E152">
            <v>2.04</v>
          </cell>
          <cell r="F152">
            <v>1.7070000000000001</v>
          </cell>
        </row>
        <row r="153">
          <cell r="A153" t="str">
            <v>EPH</v>
          </cell>
          <cell r="B153">
            <v>1.0569999999999999</v>
          </cell>
          <cell r="C153">
            <v>1.397</v>
          </cell>
          <cell r="D153">
            <v>1.6950000000000001</v>
          </cell>
          <cell r="E153">
            <v>1.22</v>
          </cell>
          <cell r="F153">
            <v>1.833</v>
          </cell>
        </row>
        <row r="154">
          <cell r="A154" t="str">
            <v>EXSY</v>
          </cell>
          <cell r="B154">
            <v>0.17599999999999999</v>
          </cell>
          <cell r="C154">
            <v>0.30599999999999999</v>
          </cell>
          <cell r="D154">
            <v>0.25700000000000001</v>
          </cell>
          <cell r="E154">
            <v>0.38500000000000001</v>
          </cell>
          <cell r="F154">
            <v>0.104</v>
          </cell>
        </row>
        <row r="155">
          <cell r="A155" t="str">
            <v>FAMP</v>
          </cell>
          <cell r="B155">
            <v>0.88700000000000001</v>
          </cell>
          <cell r="C155">
            <v>1.109</v>
          </cell>
          <cell r="D155">
            <v>0.80300000000000005</v>
          </cell>
          <cell r="E155">
            <v>0.69499999999999995</v>
          </cell>
          <cell r="F155">
            <v>1.0349999999999999</v>
          </cell>
        </row>
        <row r="156">
          <cell r="A156" t="str">
            <v>FARE</v>
          </cell>
          <cell r="B156">
            <v>0.85899999999999999</v>
          </cell>
          <cell r="C156">
            <v>0.59099999999999997</v>
          </cell>
          <cell r="D156">
            <v>0.54500000000000004</v>
          </cell>
          <cell r="E156">
            <v>0.80800000000000005</v>
          </cell>
          <cell r="F156">
            <v>0.68400000000000005</v>
          </cell>
        </row>
        <row r="157">
          <cell r="A157" t="str">
            <v>FFE</v>
          </cell>
          <cell r="B157">
            <v>0.67500000000000004</v>
          </cell>
          <cell r="C157">
            <v>0.69299999999999995</v>
          </cell>
          <cell r="D157">
            <v>0.70099999999999996</v>
          </cell>
          <cell r="E157">
            <v>0.70599999999999996</v>
          </cell>
          <cell r="F157">
            <v>0.67300000000000004</v>
          </cell>
        </row>
        <row r="158">
          <cell r="A158" t="str">
            <v>FISC</v>
          </cell>
          <cell r="B158" t="str">
            <v>n/a</v>
          </cell>
          <cell r="C158" t="str">
            <v>n/a</v>
          </cell>
          <cell r="D158" t="str">
            <v>n/a</v>
          </cell>
          <cell r="E158">
            <v>0.128</v>
          </cell>
          <cell r="F158">
            <v>0.35899999999999999</v>
          </cell>
        </row>
        <row r="159">
          <cell r="A159" t="str">
            <v>FOG</v>
          </cell>
          <cell r="B159">
            <v>1.968</v>
          </cell>
          <cell r="C159">
            <v>2.964</v>
          </cell>
          <cell r="D159">
            <v>3.294</v>
          </cell>
          <cell r="E159">
            <v>1.333</v>
          </cell>
          <cell r="F159">
            <v>1.6619999999999999</v>
          </cell>
        </row>
        <row r="160">
          <cell r="A160" t="str">
            <v>FME</v>
          </cell>
          <cell r="B160" t="str">
            <v>n/a</v>
          </cell>
          <cell r="C160">
            <v>0.35199999999999998</v>
          </cell>
          <cell r="D160">
            <v>0.34100000000000003</v>
          </cell>
          <cell r="E160">
            <v>0.47499999999999998</v>
          </cell>
          <cell r="F160">
            <v>0.47099999999999997</v>
          </cell>
        </row>
        <row r="161">
          <cell r="A161" t="str">
            <v>FIS</v>
          </cell>
          <cell r="B161">
            <v>0.495</v>
          </cell>
          <cell r="C161">
            <v>0.59299999999999997</v>
          </cell>
          <cell r="D161">
            <v>0.53200000000000003</v>
          </cell>
          <cell r="E161">
            <v>0.71099999999999997</v>
          </cell>
          <cell r="F161">
            <v>0.65800000000000003</v>
          </cell>
        </row>
        <row r="162">
          <cell r="A162" t="str">
            <v>EFP</v>
          </cell>
          <cell r="B162" t="str">
            <v>n/a</v>
          </cell>
          <cell r="C162">
            <v>0.17599999999999999</v>
          </cell>
          <cell r="D162">
            <v>0.39700000000000002</v>
          </cell>
          <cell r="E162">
            <v>0.97099999999999997</v>
          </cell>
          <cell r="F162">
            <v>0.64300000000000002</v>
          </cell>
        </row>
        <row r="163">
          <cell r="A163" t="str">
            <v>FWB</v>
          </cell>
          <cell r="B163">
            <v>1.571</v>
          </cell>
          <cell r="C163">
            <v>1.597</v>
          </cell>
          <cell r="D163">
            <v>1.595</v>
          </cell>
          <cell r="E163">
            <v>1.9359999999999999</v>
          </cell>
          <cell r="F163">
            <v>2.2050000000000001</v>
          </cell>
        </row>
        <row r="164">
          <cell r="A164" t="str">
            <v>FEC</v>
          </cell>
          <cell r="B164">
            <v>1.869</v>
          </cell>
          <cell r="C164">
            <v>2.1440000000000001</v>
          </cell>
          <cell r="D164">
            <v>2.4169999999999998</v>
          </cell>
          <cell r="E164">
            <v>2.351</v>
          </cell>
          <cell r="F164">
            <v>2.718</v>
          </cell>
        </row>
        <row r="165">
          <cell r="A165" t="str">
            <v>FCP</v>
          </cell>
          <cell r="B165">
            <v>1.2949999999999999</v>
          </cell>
          <cell r="C165">
            <v>1.8360000000000001</v>
          </cell>
          <cell r="D165">
            <v>1.052</v>
          </cell>
          <cell r="E165">
            <v>1.0369999999999999</v>
          </cell>
          <cell r="F165">
            <v>1.7110000000000001</v>
          </cell>
        </row>
        <row r="166">
          <cell r="A166" t="str">
            <v>GBB</v>
          </cell>
          <cell r="B166" t="str">
            <v>n/a</v>
          </cell>
          <cell r="C166" t="str">
            <v>n/a</v>
          </cell>
          <cell r="D166" t="str">
            <v>n/a</v>
          </cell>
          <cell r="E166">
            <v>2.8639999999999999</v>
          </cell>
          <cell r="F166">
            <v>3.8460000000000001</v>
          </cell>
        </row>
        <row r="167">
          <cell r="A167" t="str">
            <v>GTC</v>
          </cell>
          <cell r="B167">
            <v>4.8849999999999998</v>
          </cell>
          <cell r="C167">
            <v>3.8260000000000001</v>
          </cell>
          <cell r="D167">
            <v>4.3369999999999997</v>
          </cell>
          <cell r="E167">
            <v>4.4020000000000001</v>
          </cell>
          <cell r="F167">
            <v>4.0640000000000001</v>
          </cell>
        </row>
        <row r="168">
          <cell r="A168" t="str">
            <v>GEAN</v>
          </cell>
          <cell r="B168">
            <v>1.024</v>
          </cell>
          <cell r="C168">
            <v>0.65900000000000003</v>
          </cell>
          <cell r="D168">
            <v>0.94899999999999995</v>
          </cell>
          <cell r="E168">
            <v>0.90200000000000002</v>
          </cell>
          <cell r="F168">
            <v>0.90200000000000002</v>
          </cell>
        </row>
        <row r="169">
          <cell r="A169" t="str">
            <v>GEOA</v>
          </cell>
          <cell r="B169">
            <v>0.86799999999999999</v>
          </cell>
          <cell r="C169">
            <v>0.80200000000000005</v>
          </cell>
          <cell r="D169">
            <v>1.0209999999999999</v>
          </cell>
          <cell r="E169">
            <v>0.34899999999999998</v>
          </cell>
          <cell r="F169">
            <v>0.52</v>
          </cell>
        </row>
        <row r="170">
          <cell r="A170" t="str">
            <v>GEOJ</v>
          </cell>
          <cell r="B170">
            <v>0.93</v>
          </cell>
          <cell r="C170">
            <v>0.52300000000000002</v>
          </cell>
          <cell r="D170">
            <v>0.79100000000000004</v>
          </cell>
          <cell r="E170">
            <v>0.39500000000000002</v>
          </cell>
          <cell r="F170">
            <v>0.85699999999999998</v>
          </cell>
        </row>
        <row r="171">
          <cell r="A171" t="str">
            <v>GJI</v>
          </cell>
          <cell r="B171">
            <v>1.544</v>
          </cell>
          <cell r="C171">
            <v>1.3660000000000001</v>
          </cell>
          <cell r="D171">
            <v>1.2769999999999999</v>
          </cell>
          <cell r="E171">
            <v>1.6359999999999999</v>
          </cell>
          <cell r="F171">
            <v>2.0139999999999998</v>
          </cell>
        </row>
        <row r="172">
          <cell r="A172" t="str">
            <v>GPR</v>
          </cell>
          <cell r="B172">
            <v>0.66300000000000003</v>
          </cell>
          <cell r="C172">
            <v>0.505</v>
          </cell>
          <cell r="D172">
            <v>0.78900000000000003</v>
          </cell>
          <cell r="E172">
            <v>0.46400000000000002</v>
          </cell>
          <cell r="F172">
            <v>0.64900000000000002</v>
          </cell>
        </row>
        <row r="173">
          <cell r="A173" t="str">
            <v>GCB</v>
          </cell>
          <cell r="B173">
            <v>3.7749999999999999</v>
          </cell>
          <cell r="C173">
            <v>3.5369999999999999</v>
          </cell>
          <cell r="D173">
            <v>3.3980000000000001</v>
          </cell>
          <cell r="E173">
            <v>4.1520000000000001</v>
          </cell>
          <cell r="F173">
            <v>4.3330000000000002</v>
          </cell>
        </row>
        <row r="174">
          <cell r="A174" t="str">
            <v>GEB</v>
          </cell>
          <cell r="B174">
            <v>1.026</v>
          </cell>
          <cell r="C174">
            <v>1.595</v>
          </cell>
          <cell r="D174">
            <v>1.7</v>
          </cell>
          <cell r="E174">
            <v>2.0539999999999998</v>
          </cell>
          <cell r="F174">
            <v>2.3290000000000002</v>
          </cell>
        </row>
        <row r="175">
          <cell r="A175" t="str">
            <v>GOOP</v>
          </cell>
          <cell r="B175">
            <v>0.45</v>
          </cell>
          <cell r="C175">
            <v>0.245</v>
          </cell>
          <cell r="D175">
            <v>0.375</v>
          </cell>
          <cell r="E175">
            <v>0.23200000000000001</v>
          </cell>
          <cell r="F175">
            <v>0.32700000000000001</v>
          </cell>
        </row>
        <row r="176">
          <cell r="A176" t="str">
            <v>GOVE</v>
          </cell>
          <cell r="B176">
            <v>0.97299999999999998</v>
          </cell>
          <cell r="C176">
            <v>0.74399999999999999</v>
          </cell>
          <cell r="D176">
            <v>1.3660000000000001</v>
          </cell>
          <cell r="E176">
            <v>0.80500000000000005</v>
          </cell>
          <cell r="F176">
            <v>1.256</v>
          </cell>
        </row>
        <row r="177">
          <cell r="A177" t="str">
            <v>GFL</v>
          </cell>
          <cell r="B177" t="str">
            <v>n/a</v>
          </cell>
          <cell r="C177" t="str">
            <v>n/a</v>
          </cell>
          <cell r="D177" t="str">
            <v>n/a</v>
          </cell>
          <cell r="E177" t="str">
            <v>n/a</v>
          </cell>
          <cell r="F177">
            <v>1.55</v>
          </cell>
        </row>
        <row r="178">
          <cell r="A178" t="str">
            <v>GFS</v>
          </cell>
          <cell r="B178">
            <v>0.53200000000000003</v>
          </cell>
          <cell r="C178">
            <v>0.60499999999999998</v>
          </cell>
          <cell r="D178">
            <v>0.57299999999999995</v>
          </cell>
          <cell r="E178">
            <v>0.8</v>
          </cell>
          <cell r="F178">
            <v>0.61799999999999999</v>
          </cell>
        </row>
        <row r="179">
          <cell r="A179" t="str">
            <v>GWAT</v>
          </cell>
          <cell r="B179">
            <v>1.1910000000000001</v>
          </cell>
          <cell r="C179">
            <v>1.0660000000000001</v>
          </cell>
          <cell r="D179">
            <v>1.119</v>
          </cell>
          <cell r="E179">
            <v>1.1160000000000001</v>
          </cell>
          <cell r="F179">
            <v>1.0409999999999999</v>
          </cell>
        </row>
        <row r="180">
          <cell r="A180" t="str">
            <v>GWMR</v>
          </cell>
          <cell r="B180">
            <v>0.67100000000000004</v>
          </cell>
          <cell r="C180">
            <v>0.73199999999999998</v>
          </cell>
          <cell r="D180">
            <v>0.42099999999999999</v>
          </cell>
          <cell r="E180">
            <v>0.57799999999999996</v>
          </cell>
          <cell r="F180">
            <v>0.50700000000000001</v>
          </cell>
        </row>
        <row r="181">
          <cell r="A181" t="str">
            <v>GROW</v>
          </cell>
          <cell r="B181">
            <v>0.57799999999999996</v>
          </cell>
          <cell r="C181">
            <v>0.23400000000000001</v>
          </cell>
          <cell r="D181">
            <v>0.34</v>
          </cell>
          <cell r="E181">
            <v>0.36399999999999999</v>
          </cell>
          <cell r="F181">
            <v>0.70499999999999996</v>
          </cell>
        </row>
        <row r="182">
          <cell r="A182" t="str">
            <v>HAE</v>
          </cell>
          <cell r="B182">
            <v>1.4079999999999999</v>
          </cell>
          <cell r="C182">
            <v>0.75600000000000001</v>
          </cell>
          <cell r="D182">
            <v>1.113</v>
          </cell>
          <cell r="E182">
            <v>1.56</v>
          </cell>
          <cell r="F182">
            <v>2.0779999999999998</v>
          </cell>
        </row>
        <row r="183">
          <cell r="A183" t="str">
            <v>HED</v>
          </cell>
          <cell r="B183">
            <v>2.6989999999999998</v>
          </cell>
          <cell r="C183">
            <v>2.8079999999999998</v>
          </cell>
          <cell r="D183">
            <v>2.4830000000000001</v>
          </cell>
          <cell r="E183">
            <v>2.4700000000000002</v>
          </cell>
          <cell r="F183">
            <v>2.3069999999999999</v>
          </cell>
        </row>
        <row r="184">
          <cell r="A184" t="str">
            <v>HESR</v>
          </cell>
          <cell r="B184">
            <v>2.0779999999999998</v>
          </cell>
          <cell r="C184">
            <v>2.5430000000000001</v>
          </cell>
          <cell r="D184">
            <v>2.3380000000000001</v>
          </cell>
          <cell r="E184">
            <v>2.2749999999999999</v>
          </cell>
          <cell r="F184">
            <v>2.2200000000000002</v>
          </cell>
        </row>
        <row r="185">
          <cell r="A185" t="str">
            <v>HSC</v>
          </cell>
          <cell r="B185">
            <v>0.36499999999999999</v>
          </cell>
          <cell r="C185">
            <v>0.63</v>
          </cell>
          <cell r="D185">
            <v>0.72199999999999998</v>
          </cell>
          <cell r="E185">
            <v>0.64400000000000002</v>
          </cell>
          <cell r="F185">
            <v>0.76100000000000001</v>
          </cell>
        </row>
        <row r="186">
          <cell r="A186" t="str">
            <v>HEL</v>
          </cell>
          <cell r="B186">
            <v>2.6389999999999998</v>
          </cell>
          <cell r="C186">
            <v>2.7370000000000001</v>
          </cell>
          <cell r="D186">
            <v>2.4820000000000002</v>
          </cell>
          <cell r="E186">
            <v>2.6240000000000001</v>
          </cell>
          <cell r="F186">
            <v>2.3130000000000002</v>
          </cell>
        </row>
        <row r="187">
          <cell r="A187" t="str">
            <v>HIS</v>
          </cell>
          <cell r="B187">
            <v>2.5539999999999998</v>
          </cell>
          <cell r="C187">
            <v>2.8109999999999999</v>
          </cell>
          <cell r="D187">
            <v>2.8690000000000002</v>
          </cell>
          <cell r="E187">
            <v>2.952</v>
          </cell>
          <cell r="F187">
            <v>2.9550000000000001</v>
          </cell>
        </row>
        <row r="188">
          <cell r="A188" t="str">
            <v>IBI</v>
          </cell>
          <cell r="B188">
            <v>1.077</v>
          </cell>
          <cell r="C188">
            <v>1.1359999999999999</v>
          </cell>
          <cell r="D188">
            <v>0.92100000000000004</v>
          </cell>
          <cell r="E188">
            <v>1.139</v>
          </cell>
          <cell r="F188">
            <v>1.206</v>
          </cell>
        </row>
        <row r="189">
          <cell r="A189" t="str">
            <v>ICB</v>
          </cell>
          <cell r="B189">
            <v>2.2010000000000001</v>
          </cell>
          <cell r="C189">
            <v>2.665</v>
          </cell>
          <cell r="D189">
            <v>2.4940000000000002</v>
          </cell>
          <cell r="E189">
            <v>2.5310000000000001</v>
          </cell>
          <cell r="F189">
            <v>2.6179999999999999</v>
          </cell>
        </row>
        <row r="190">
          <cell r="A190" t="str">
            <v>IMR</v>
          </cell>
          <cell r="B190">
            <v>5.9610000000000003</v>
          </cell>
          <cell r="C190">
            <v>7</v>
          </cell>
          <cell r="D190">
            <v>7.4089999999999998</v>
          </cell>
          <cell r="E190">
            <v>7.0519999999999996</v>
          </cell>
          <cell r="F190">
            <v>7.8780000000000001</v>
          </cell>
        </row>
        <row r="191">
          <cell r="A191" t="str">
            <v>IMM</v>
          </cell>
          <cell r="B191">
            <v>2.2919999999999998</v>
          </cell>
          <cell r="C191">
            <v>2.6560000000000001</v>
          </cell>
          <cell r="D191">
            <v>2.7290000000000001</v>
          </cell>
          <cell r="E191">
            <v>2.8530000000000002</v>
          </cell>
          <cell r="F191">
            <v>2.9649999999999999</v>
          </cell>
        </row>
        <row r="192">
          <cell r="A192" t="str">
            <v>IREL</v>
          </cell>
          <cell r="B192">
            <v>0.873</v>
          </cell>
          <cell r="C192">
            <v>1.109</v>
          </cell>
          <cell r="D192">
            <v>0.76300000000000001</v>
          </cell>
          <cell r="E192">
            <v>1.3080000000000001</v>
          </cell>
          <cell r="F192">
            <v>1.579</v>
          </cell>
        </row>
        <row r="193">
          <cell r="A193" t="str">
            <v>INA</v>
          </cell>
          <cell r="B193">
            <v>1.2210000000000001</v>
          </cell>
          <cell r="C193">
            <v>1.385</v>
          </cell>
          <cell r="D193">
            <v>1.516</v>
          </cell>
          <cell r="E193">
            <v>2.0350000000000001</v>
          </cell>
          <cell r="F193">
            <v>1.895</v>
          </cell>
        </row>
        <row r="194">
          <cell r="A194" t="str">
            <v>ISJ</v>
          </cell>
          <cell r="B194">
            <v>0.375</v>
          </cell>
          <cell r="C194">
            <v>0.25</v>
          </cell>
          <cell r="D194">
            <v>0.22600000000000001</v>
          </cell>
          <cell r="E194">
            <v>0.51600000000000001</v>
          </cell>
          <cell r="F194">
            <v>0.39400000000000002</v>
          </cell>
        </row>
        <row r="195">
          <cell r="A195" t="str">
            <v>IMB</v>
          </cell>
          <cell r="B195">
            <v>2.5739999999999998</v>
          </cell>
          <cell r="C195">
            <v>2.4079999999999999</v>
          </cell>
          <cell r="D195">
            <v>2.89</v>
          </cell>
          <cell r="E195">
            <v>2.8490000000000002</v>
          </cell>
          <cell r="F195">
            <v>2.6880000000000002</v>
          </cell>
        </row>
        <row r="196">
          <cell r="A196" t="str">
            <v>INTA</v>
          </cell>
          <cell r="B196">
            <v>0.93799999999999994</v>
          </cell>
          <cell r="C196">
            <v>0.84599999999999997</v>
          </cell>
          <cell r="D196">
            <v>0.622</v>
          </cell>
          <cell r="E196">
            <v>0.86099999999999999</v>
          </cell>
          <cell r="F196">
            <v>1.1319999999999999</v>
          </cell>
        </row>
        <row r="197">
          <cell r="A197" t="str">
            <v>IERE</v>
          </cell>
          <cell r="B197">
            <v>0.95</v>
          </cell>
          <cell r="C197">
            <v>0.68500000000000005</v>
          </cell>
          <cell r="D197">
            <v>0.56299999999999994</v>
          </cell>
          <cell r="E197">
            <v>0.84</v>
          </cell>
          <cell r="F197">
            <v>0.81699999999999995</v>
          </cell>
        </row>
        <row r="198">
          <cell r="A198" t="str">
            <v>IEJ</v>
          </cell>
          <cell r="B198">
            <v>0.93300000000000005</v>
          </cell>
          <cell r="C198">
            <v>0.879</v>
          </cell>
          <cell r="D198">
            <v>0.97399999999999998</v>
          </cell>
          <cell r="E198">
            <v>1.3120000000000001</v>
          </cell>
          <cell r="F198">
            <v>1.47</v>
          </cell>
        </row>
        <row r="199">
          <cell r="A199" t="str">
            <v>IJA</v>
          </cell>
          <cell r="B199">
            <v>1.357</v>
          </cell>
          <cell r="C199">
            <v>1.6160000000000001</v>
          </cell>
          <cell r="D199">
            <v>1.52</v>
          </cell>
          <cell r="E199">
            <v>1.5880000000000001</v>
          </cell>
          <cell r="F199">
            <v>1.9410000000000001</v>
          </cell>
        </row>
        <row r="200">
          <cell r="A200" t="str">
            <v>JADE</v>
          </cell>
          <cell r="B200">
            <v>0.17299999999999999</v>
          </cell>
          <cell r="C200">
            <v>0.313</v>
          </cell>
          <cell r="D200">
            <v>8.7999999999999995E-2</v>
          </cell>
          <cell r="E200">
            <v>0.05</v>
          </cell>
          <cell r="F200">
            <v>0.111</v>
          </cell>
        </row>
        <row r="201">
          <cell r="A201" t="str">
            <v>IJCP</v>
          </cell>
          <cell r="B201">
            <v>0.57899999999999996</v>
          </cell>
          <cell r="C201">
            <v>0.72699999999999998</v>
          </cell>
          <cell r="D201">
            <v>0.92100000000000004</v>
          </cell>
          <cell r="E201">
            <v>1.137</v>
          </cell>
          <cell r="F201">
            <v>1.2230000000000001</v>
          </cell>
        </row>
        <row r="202">
          <cell r="A202" t="str">
            <v>IDT</v>
          </cell>
          <cell r="B202">
            <v>0.47899999999999998</v>
          </cell>
          <cell r="C202">
            <v>0.63200000000000001</v>
          </cell>
          <cell r="D202">
            <v>0.71399999999999997</v>
          </cell>
          <cell r="E202">
            <v>0.52600000000000002</v>
          </cell>
          <cell r="F202">
            <v>0.67600000000000005</v>
          </cell>
        </row>
        <row r="203">
          <cell r="A203" t="str">
            <v>IJD</v>
          </cell>
          <cell r="B203">
            <v>0.86899999999999999</v>
          </cell>
          <cell r="C203">
            <v>0.86899999999999999</v>
          </cell>
          <cell r="D203">
            <v>0.84299999999999997</v>
          </cell>
          <cell r="E203">
            <v>0.73599999999999999</v>
          </cell>
          <cell r="F203">
            <v>0.88400000000000001</v>
          </cell>
        </row>
        <row r="204">
          <cell r="A204" t="str">
            <v>IEP</v>
          </cell>
          <cell r="B204">
            <v>1.321</v>
          </cell>
          <cell r="C204">
            <v>1.1279999999999999</v>
          </cell>
          <cell r="D204">
            <v>2.5350000000000001</v>
          </cell>
          <cell r="E204">
            <v>1.968</v>
          </cell>
          <cell r="F204">
            <v>1.4059999999999999</v>
          </cell>
        </row>
        <row r="205">
          <cell r="A205" t="str">
            <v>IFS</v>
          </cell>
          <cell r="B205">
            <v>0.754</v>
          </cell>
          <cell r="C205">
            <v>0.874</v>
          </cell>
          <cell r="D205">
            <v>0.76400000000000001</v>
          </cell>
          <cell r="E205">
            <v>0.90700000000000003</v>
          </cell>
          <cell r="F205">
            <v>0.97</v>
          </cell>
        </row>
        <row r="206">
          <cell r="A206" t="str">
            <v>IJG</v>
          </cell>
          <cell r="B206">
            <v>0.66300000000000003</v>
          </cell>
          <cell r="C206">
            <v>0.70899999999999996</v>
          </cell>
          <cell r="D206">
            <v>1.0209999999999999</v>
          </cell>
          <cell r="E206">
            <v>1.5609999999999999</v>
          </cell>
          <cell r="F206">
            <v>1.147</v>
          </cell>
        </row>
        <row r="207">
          <cell r="A207" t="str">
            <v>IJMR</v>
          </cell>
          <cell r="B207" t="str">
            <v>n/a</v>
          </cell>
          <cell r="C207" t="str">
            <v>n/a</v>
          </cell>
          <cell r="D207" t="str">
            <v>n/a</v>
          </cell>
          <cell r="E207">
            <v>0.441</v>
          </cell>
          <cell r="F207">
            <v>1.4</v>
          </cell>
        </row>
        <row r="208">
          <cell r="A208" t="str">
            <v>IJSA</v>
          </cell>
          <cell r="B208">
            <v>0.39500000000000002</v>
          </cell>
          <cell r="C208">
            <v>0.66700000000000004</v>
          </cell>
          <cell r="D208">
            <v>0.66700000000000004</v>
          </cell>
          <cell r="E208">
            <v>1.679</v>
          </cell>
          <cell r="F208">
            <v>0.96799999999999997</v>
          </cell>
        </row>
        <row r="209">
          <cell r="A209" t="str">
            <v>IJSW</v>
          </cell>
          <cell r="B209">
            <v>0.111</v>
          </cell>
          <cell r="C209">
            <v>0.24099999999999999</v>
          </cell>
          <cell r="D209">
            <v>0.34499999999999997</v>
          </cell>
          <cell r="E209">
            <v>0.33300000000000002</v>
          </cell>
          <cell r="F209">
            <v>0.23200000000000001</v>
          </cell>
        </row>
        <row r="210">
          <cell r="A210" t="str">
            <v>IJUR</v>
          </cell>
          <cell r="B210">
            <v>1.244</v>
          </cell>
          <cell r="C210">
            <v>1.66</v>
          </cell>
          <cell r="D210">
            <v>1.4490000000000001</v>
          </cell>
          <cell r="E210">
            <v>1.048</v>
          </cell>
          <cell r="F210">
            <v>0.752</v>
          </cell>
        </row>
        <row r="211">
          <cell r="A211" t="str">
            <v>IJU</v>
          </cell>
          <cell r="B211" t="str">
            <v>n/a</v>
          </cell>
          <cell r="C211">
            <v>0.50900000000000001</v>
          </cell>
          <cell r="D211">
            <v>0.48499999999999999</v>
          </cell>
          <cell r="E211">
            <v>0.68300000000000005</v>
          </cell>
          <cell r="F211">
            <v>0.67</v>
          </cell>
        </row>
        <row r="212">
          <cell r="A212" t="str">
            <v>IMIG</v>
          </cell>
          <cell r="B212">
            <v>0.373</v>
          </cell>
          <cell r="C212">
            <v>0.35599999999999998</v>
          </cell>
          <cell r="D212">
            <v>0.27700000000000002</v>
          </cell>
          <cell r="E212">
            <v>0.38400000000000001</v>
          </cell>
          <cell r="F212">
            <v>0.35499999999999998</v>
          </cell>
        </row>
        <row r="213">
          <cell r="A213" t="str">
            <v>ISSJ</v>
          </cell>
          <cell r="B213">
            <v>0.32500000000000001</v>
          </cell>
          <cell r="C213">
            <v>0.17599999999999999</v>
          </cell>
          <cell r="D213">
            <v>0.16300000000000001</v>
          </cell>
          <cell r="E213">
            <v>0.29799999999999999</v>
          </cell>
          <cell r="F213">
            <v>0.155</v>
          </cell>
        </row>
        <row r="214">
          <cell r="A214" t="str">
            <v>ISQU</v>
          </cell>
          <cell r="B214">
            <v>1.1619999999999999</v>
          </cell>
          <cell r="C214">
            <v>1.6719999999999999</v>
          </cell>
          <cell r="D214">
            <v>1.4630000000000001</v>
          </cell>
          <cell r="E214">
            <v>1.26</v>
          </cell>
          <cell r="F214">
            <v>1.1850000000000001</v>
          </cell>
        </row>
        <row r="215">
          <cell r="A215" t="str">
            <v>IMJ</v>
          </cell>
          <cell r="B215" t="str">
            <v>n/a</v>
          </cell>
          <cell r="C215" t="str">
            <v>n/a</v>
          </cell>
          <cell r="D215">
            <v>0.62</v>
          </cell>
          <cell r="E215">
            <v>1.012</v>
          </cell>
          <cell r="F215">
            <v>1.0369999999999999</v>
          </cell>
        </row>
        <row r="216">
          <cell r="A216" t="str">
            <v>IVB</v>
          </cell>
          <cell r="B216">
            <v>0.90300000000000002</v>
          </cell>
          <cell r="C216">
            <v>1</v>
          </cell>
          <cell r="D216">
            <v>1.0129999999999999</v>
          </cell>
          <cell r="E216">
            <v>1.071</v>
          </cell>
          <cell r="F216">
            <v>0.754</v>
          </cell>
        </row>
        <row r="217">
          <cell r="A217" t="str">
            <v>IAR</v>
          </cell>
          <cell r="B217">
            <v>0.94</v>
          </cell>
          <cell r="C217">
            <v>0.73199999999999998</v>
          </cell>
          <cell r="D217">
            <v>0.83099999999999996</v>
          </cell>
          <cell r="E217">
            <v>0.64100000000000001</v>
          </cell>
          <cell r="F217">
            <v>0.84299999999999997</v>
          </cell>
        </row>
        <row r="218">
          <cell r="A218" t="str">
            <v>JOAR</v>
          </cell>
          <cell r="B218">
            <v>1.071</v>
          </cell>
          <cell r="C218">
            <v>1.3819999999999999</v>
          </cell>
          <cell r="D218">
            <v>1.4</v>
          </cell>
          <cell r="E218">
            <v>1.524</v>
          </cell>
          <cell r="F218">
            <v>1.8440000000000001</v>
          </cell>
        </row>
        <row r="219">
          <cell r="A219" t="str">
            <v>JAN</v>
          </cell>
          <cell r="B219">
            <v>0.76900000000000002</v>
          </cell>
          <cell r="C219">
            <v>0.79700000000000004</v>
          </cell>
          <cell r="D219">
            <v>0.80500000000000005</v>
          </cell>
          <cell r="E219">
            <v>0.998</v>
          </cell>
          <cell r="F219">
            <v>0.91700000000000004</v>
          </cell>
        </row>
        <row r="220">
          <cell r="A220" t="str">
            <v>JAC</v>
          </cell>
          <cell r="B220">
            <v>0.47499999999999998</v>
          </cell>
          <cell r="C220">
            <v>0.28499999999999998</v>
          </cell>
          <cell r="D220">
            <v>0.32</v>
          </cell>
          <cell r="E220">
            <v>0.56499999999999995</v>
          </cell>
          <cell r="F220">
            <v>0.496</v>
          </cell>
        </row>
        <row r="221">
          <cell r="A221" t="str">
            <v>JACE</v>
          </cell>
          <cell r="B221">
            <v>2.0169999999999999</v>
          </cell>
          <cell r="C221">
            <v>1.748</v>
          </cell>
          <cell r="D221">
            <v>1.796</v>
          </cell>
          <cell r="E221">
            <v>1.532</v>
          </cell>
          <cell r="F221">
            <v>1.71</v>
          </cell>
        </row>
        <row r="222">
          <cell r="A222" t="str">
            <v>JGS</v>
          </cell>
          <cell r="B222">
            <v>3.1360000000000001</v>
          </cell>
          <cell r="C222">
            <v>2.8780000000000001</v>
          </cell>
          <cell r="D222">
            <v>3.0920000000000001</v>
          </cell>
          <cell r="E222">
            <v>2.835</v>
          </cell>
          <cell r="F222">
            <v>3.3610000000000002</v>
          </cell>
        </row>
        <row r="223">
          <cell r="A223" t="str">
            <v>JOAP</v>
          </cell>
          <cell r="B223">
            <v>0.377</v>
          </cell>
          <cell r="C223">
            <v>0.35199999999999998</v>
          </cell>
          <cell r="D223">
            <v>0.38900000000000001</v>
          </cell>
          <cell r="E223">
            <v>0.72499999999999998</v>
          </cell>
          <cell r="F223">
            <v>0.45300000000000001</v>
          </cell>
        </row>
        <row r="224">
          <cell r="A224" t="str">
            <v>JOA</v>
          </cell>
          <cell r="B224">
            <v>1.385</v>
          </cell>
          <cell r="C224">
            <v>1.387</v>
          </cell>
          <cell r="D224">
            <v>1.66</v>
          </cell>
          <cell r="E224">
            <v>2.0720000000000001</v>
          </cell>
          <cell r="F224">
            <v>2.39</v>
          </cell>
        </row>
        <row r="225">
          <cell r="A225" t="str">
            <v>JBG</v>
          </cell>
          <cell r="B225">
            <v>0.63300000000000001</v>
          </cell>
          <cell r="C225">
            <v>0.73599999999999999</v>
          </cell>
          <cell r="D225">
            <v>0.79500000000000004</v>
          </cell>
          <cell r="E225">
            <v>0.63400000000000001</v>
          </cell>
          <cell r="F225">
            <v>0.85599999999999998</v>
          </cell>
        </row>
        <row r="226">
          <cell r="A226" t="str">
            <v>JAE</v>
          </cell>
          <cell r="B226">
            <v>2.8620000000000001</v>
          </cell>
          <cell r="C226">
            <v>3.3119999999999998</v>
          </cell>
          <cell r="D226">
            <v>2.9049999999999998</v>
          </cell>
          <cell r="E226">
            <v>2.843</v>
          </cell>
          <cell r="F226">
            <v>3.3420000000000001</v>
          </cell>
        </row>
        <row r="227">
          <cell r="A227" t="str">
            <v>JPN</v>
          </cell>
          <cell r="B227">
            <v>0.35399999999999998</v>
          </cell>
          <cell r="C227">
            <v>0.41799999999999998</v>
          </cell>
          <cell r="D227">
            <v>0.70699999999999996</v>
          </cell>
          <cell r="E227">
            <v>0.76600000000000001</v>
          </cell>
          <cell r="F227">
            <v>0.77200000000000002</v>
          </cell>
        </row>
        <row r="228">
          <cell r="A228" t="str">
            <v>JCR</v>
          </cell>
          <cell r="B228">
            <v>1.752</v>
          </cell>
          <cell r="C228">
            <v>2.5830000000000002</v>
          </cell>
          <cell r="D228">
            <v>1.871</v>
          </cell>
          <cell r="E228">
            <v>2.3239999999999998</v>
          </cell>
          <cell r="F228">
            <v>3.5339999999999998</v>
          </cell>
        </row>
        <row r="229">
          <cell r="A229" t="str">
            <v>JPE</v>
          </cell>
          <cell r="B229">
            <v>2.0910000000000002</v>
          </cell>
          <cell r="C229">
            <v>2.9369999999999998</v>
          </cell>
          <cell r="D229">
            <v>2.9020000000000001</v>
          </cell>
          <cell r="E229">
            <v>3.2050000000000001</v>
          </cell>
          <cell r="F229">
            <v>3.266</v>
          </cell>
        </row>
        <row r="230">
          <cell r="A230" t="str">
            <v>JEN</v>
          </cell>
          <cell r="B230">
            <v>0.41699999999999998</v>
          </cell>
          <cell r="C230">
            <v>0.35399999999999998</v>
          </cell>
          <cell r="D230">
            <v>0.38800000000000001</v>
          </cell>
          <cell r="E230">
            <v>0.38100000000000001</v>
          </cell>
          <cell r="F230">
            <v>0.60799999999999998</v>
          </cell>
        </row>
        <row r="231">
          <cell r="A231" t="str">
            <v>JAI</v>
          </cell>
          <cell r="B231">
            <v>0.29299999999999998</v>
          </cell>
          <cell r="C231">
            <v>0.81</v>
          </cell>
          <cell r="D231">
            <v>0.51</v>
          </cell>
          <cell r="E231">
            <v>0.32700000000000001</v>
          </cell>
          <cell r="F231">
            <v>0.47799999999999998</v>
          </cell>
        </row>
        <row r="232">
          <cell r="A232" t="str">
            <v>JAM</v>
          </cell>
          <cell r="B232">
            <v>1.5109999999999999</v>
          </cell>
          <cell r="C232">
            <v>1.4790000000000001</v>
          </cell>
          <cell r="D232">
            <v>1.819</v>
          </cell>
          <cell r="E232">
            <v>1.7430000000000001</v>
          </cell>
          <cell r="F232">
            <v>1.835</v>
          </cell>
        </row>
        <row r="233">
          <cell r="A233" t="str">
            <v>JAR</v>
          </cell>
          <cell r="B233">
            <v>0.64200000000000002</v>
          </cell>
          <cell r="C233">
            <v>0.73499999999999999</v>
          </cell>
          <cell r="D233">
            <v>0.93500000000000005</v>
          </cell>
          <cell r="E233">
            <v>1.103</v>
          </cell>
          <cell r="F233">
            <v>1.069</v>
          </cell>
        </row>
        <row r="234">
          <cell r="A234" t="str">
            <v>JAV</v>
          </cell>
          <cell r="B234">
            <v>1.5109999999999999</v>
          </cell>
          <cell r="C234">
            <v>1.353</v>
          </cell>
          <cell r="D234">
            <v>1.4530000000000001</v>
          </cell>
          <cell r="E234">
            <v>1.472</v>
          </cell>
          <cell r="F234">
            <v>1.6579999999999999</v>
          </cell>
        </row>
        <row r="235">
          <cell r="A235" t="str">
            <v>JBI</v>
          </cell>
          <cell r="B235">
            <v>1.44</v>
          </cell>
          <cell r="C235">
            <v>1.4970000000000001</v>
          </cell>
          <cell r="D235">
            <v>1.788</v>
          </cell>
          <cell r="E235">
            <v>2.097</v>
          </cell>
          <cell r="F235">
            <v>2.3290000000000002</v>
          </cell>
        </row>
        <row r="236">
          <cell r="A236" t="str">
            <v>JCS</v>
          </cell>
          <cell r="B236">
            <v>0.224</v>
          </cell>
          <cell r="C236">
            <v>0.19700000000000001</v>
          </cell>
          <cell r="D236">
            <v>0</v>
          </cell>
          <cell r="E236">
            <v>8.5999999999999993E-2</v>
          </cell>
          <cell r="F236">
            <v>0.18099999999999999</v>
          </cell>
        </row>
        <row r="237">
          <cell r="A237" t="str">
            <v>JCE</v>
          </cell>
          <cell r="B237">
            <v>2.7890000000000001</v>
          </cell>
          <cell r="C237">
            <v>2.976</v>
          </cell>
          <cell r="D237">
            <v>3.1059999999999999</v>
          </cell>
          <cell r="E237">
            <v>2.6880000000000002</v>
          </cell>
          <cell r="F237">
            <v>2.9670000000000001</v>
          </cell>
        </row>
        <row r="238">
          <cell r="A238" t="str">
            <v>JCPP</v>
          </cell>
          <cell r="B238">
            <v>2.94</v>
          </cell>
          <cell r="C238">
            <v>2.82</v>
          </cell>
          <cell r="D238">
            <v>2.5139999999999998</v>
          </cell>
          <cell r="E238">
            <v>2.7429999999999999</v>
          </cell>
          <cell r="F238">
            <v>2.782</v>
          </cell>
        </row>
        <row r="239">
          <cell r="A239" t="str">
            <v>JCN</v>
          </cell>
          <cell r="B239">
            <v>0.47299999999999998</v>
          </cell>
          <cell r="C239">
            <v>0.53900000000000003</v>
          </cell>
          <cell r="D239">
            <v>0.497</v>
          </cell>
          <cell r="E239">
            <v>0.65300000000000002</v>
          </cell>
          <cell r="F239">
            <v>0.86699999999999999</v>
          </cell>
        </row>
        <row r="240">
          <cell r="A240" t="str">
            <v>CPE</v>
          </cell>
          <cell r="B240">
            <v>1.4259999999999999</v>
          </cell>
          <cell r="C240">
            <v>1.641</v>
          </cell>
          <cell r="D240">
            <v>1.736</v>
          </cell>
          <cell r="E240">
            <v>1.5820000000000001</v>
          </cell>
          <cell r="F240">
            <v>1.6439999999999999</v>
          </cell>
        </row>
        <row r="241">
          <cell r="A241" t="str">
            <v>JCP</v>
          </cell>
          <cell r="B241">
            <v>0.90200000000000002</v>
          </cell>
          <cell r="C241">
            <v>1.2450000000000001</v>
          </cell>
          <cell r="D241">
            <v>1.3240000000000001</v>
          </cell>
          <cell r="E241">
            <v>1.157</v>
          </cell>
          <cell r="F241">
            <v>0.98399999999999999</v>
          </cell>
        </row>
        <row r="242">
          <cell r="A242" t="str">
            <v>JCMS</v>
          </cell>
          <cell r="B242">
            <v>0.83599999999999997</v>
          </cell>
          <cell r="C242">
            <v>1.167</v>
          </cell>
          <cell r="D242">
            <v>1</v>
          </cell>
          <cell r="E242">
            <v>0.79100000000000004</v>
          </cell>
          <cell r="F242">
            <v>1.167</v>
          </cell>
        </row>
        <row r="243">
          <cell r="A243" t="str">
            <v>JCA</v>
          </cell>
          <cell r="B243">
            <v>0.21199999999999999</v>
          </cell>
          <cell r="C243">
            <v>0.23200000000000001</v>
          </cell>
          <cell r="D243">
            <v>0.40300000000000002</v>
          </cell>
          <cell r="E243">
            <v>0.216</v>
          </cell>
          <cell r="F243">
            <v>0.29799999999999999</v>
          </cell>
        </row>
        <row r="244">
          <cell r="A244" t="str">
            <v>JOCA</v>
          </cell>
          <cell r="B244">
            <v>0.34300000000000003</v>
          </cell>
          <cell r="C244">
            <v>0.45500000000000002</v>
          </cell>
          <cell r="D244">
            <v>0.48499999999999999</v>
          </cell>
          <cell r="E244">
            <v>0.78100000000000003</v>
          </cell>
          <cell r="F244">
            <v>0.28899999999999998</v>
          </cell>
        </row>
        <row r="245">
          <cell r="A245" t="str">
            <v>CUP</v>
          </cell>
          <cell r="B245">
            <v>1.171</v>
          </cell>
          <cell r="C245">
            <v>1.083</v>
          </cell>
          <cell r="D245">
            <v>1.3260000000000001</v>
          </cell>
          <cell r="E245">
            <v>1.581</v>
          </cell>
          <cell r="F245">
            <v>1.1819999999999999</v>
          </cell>
        </row>
        <row r="246">
          <cell r="A246" t="str">
            <v>JEC</v>
          </cell>
          <cell r="B246">
            <v>2.5350000000000001</v>
          </cell>
          <cell r="C246">
            <v>2.2909999999999999</v>
          </cell>
          <cell r="D246">
            <v>2.339</v>
          </cell>
          <cell r="E246">
            <v>2.8330000000000002</v>
          </cell>
          <cell r="F246">
            <v>3.3969999999999998</v>
          </cell>
        </row>
        <row r="247">
          <cell r="A247" t="str">
            <v>JEMS</v>
          </cell>
          <cell r="B247">
            <v>0.378</v>
          </cell>
          <cell r="C247">
            <v>0.39</v>
          </cell>
          <cell r="D247">
            <v>0.68200000000000005</v>
          </cell>
          <cell r="E247">
            <v>0.81399999999999995</v>
          </cell>
          <cell r="F247">
            <v>1.143</v>
          </cell>
        </row>
        <row r="248">
          <cell r="A248" t="str">
            <v>JOES</v>
          </cell>
          <cell r="B248" t="str">
            <v>n/a</v>
          </cell>
          <cell r="C248" t="str">
            <v>n/a</v>
          </cell>
          <cell r="D248">
            <v>0.372</v>
          </cell>
          <cell r="E248">
            <v>0.67500000000000004</v>
          </cell>
          <cell r="F248">
            <v>0.32600000000000001</v>
          </cell>
        </row>
        <row r="249">
          <cell r="A249" t="str">
            <v>JEDM</v>
          </cell>
          <cell r="B249">
            <v>0.35299999999999998</v>
          </cell>
          <cell r="C249">
            <v>0.36799999999999999</v>
          </cell>
          <cell r="D249">
            <v>0.81100000000000005</v>
          </cell>
          <cell r="E249">
            <v>0.58799999999999997</v>
          </cell>
          <cell r="F249">
            <v>0.47099999999999997</v>
          </cell>
        </row>
        <row r="250">
          <cell r="A250" t="str">
            <v>JEU</v>
          </cell>
          <cell r="B250">
            <v>1.5189999999999999</v>
          </cell>
          <cell r="C250">
            <v>1.7390000000000001</v>
          </cell>
          <cell r="D250">
            <v>1.444</v>
          </cell>
          <cell r="E250">
            <v>1.5129999999999999</v>
          </cell>
          <cell r="F250">
            <v>1.403</v>
          </cell>
        </row>
        <row r="251">
          <cell r="A251" t="str">
            <v>JDV</v>
          </cell>
          <cell r="B251">
            <v>0.97499999999999998</v>
          </cell>
          <cell r="C251">
            <v>0.98099999999999998</v>
          </cell>
          <cell r="D251">
            <v>1.0209999999999999</v>
          </cell>
          <cell r="E251">
            <v>1.3680000000000001</v>
          </cell>
          <cell r="F251">
            <v>1.401</v>
          </cell>
        </row>
        <row r="252">
          <cell r="A252" t="str">
            <v>JEP</v>
          </cell>
          <cell r="B252" t="str">
            <v>n/a</v>
          </cell>
          <cell r="C252">
            <v>0.76800000000000002</v>
          </cell>
          <cell r="D252">
            <v>1.2150000000000001</v>
          </cell>
          <cell r="E252">
            <v>1.2050000000000001</v>
          </cell>
          <cell r="F252">
            <v>1.5620000000000001</v>
          </cell>
        </row>
        <row r="253">
          <cell r="A253" t="str">
            <v>JEB</v>
          </cell>
          <cell r="B253">
            <v>2.3570000000000002</v>
          </cell>
          <cell r="C253">
            <v>2.673</v>
          </cell>
          <cell r="D253">
            <v>2.6579999999999999</v>
          </cell>
          <cell r="E253">
            <v>3.01</v>
          </cell>
          <cell r="F253">
            <v>2.8929999999999998</v>
          </cell>
        </row>
        <row r="254">
          <cell r="A254" t="str">
            <v>JOFT</v>
          </cell>
          <cell r="B254">
            <v>0.55100000000000005</v>
          </cell>
          <cell r="C254">
            <v>0.51100000000000001</v>
          </cell>
          <cell r="D254">
            <v>0.91700000000000004</v>
          </cell>
          <cell r="E254">
            <v>0.53100000000000003</v>
          </cell>
          <cell r="F254">
            <v>0.67400000000000004</v>
          </cell>
        </row>
        <row r="255">
          <cell r="A255" t="str">
            <v>JOFI</v>
          </cell>
          <cell r="B255">
            <v>2.7530000000000001</v>
          </cell>
          <cell r="C255">
            <v>2.9580000000000002</v>
          </cell>
          <cell r="D255">
            <v>3.4940000000000002</v>
          </cell>
          <cell r="E255">
            <v>3.2669999999999999</v>
          </cell>
          <cell r="F255">
            <v>3.11</v>
          </cell>
        </row>
        <row r="256">
          <cell r="A256" t="str">
            <v>JFB</v>
          </cell>
          <cell r="B256">
            <v>1.1399999999999999</v>
          </cell>
          <cell r="C256">
            <v>1.2490000000000001</v>
          </cell>
          <cell r="D256">
            <v>1.1859999999999999</v>
          </cell>
          <cell r="E256">
            <v>1.2</v>
          </cell>
          <cell r="F256">
            <v>1.198</v>
          </cell>
        </row>
        <row r="257">
          <cell r="A257" t="str">
            <v>JFD</v>
          </cell>
          <cell r="B257">
            <v>0.89800000000000002</v>
          </cell>
          <cell r="C257">
            <v>1.1439999999999999</v>
          </cell>
          <cell r="D257">
            <v>1.298</v>
          </cell>
          <cell r="E257">
            <v>1.127</v>
          </cell>
          <cell r="F257">
            <v>1.587</v>
          </cell>
        </row>
        <row r="258">
          <cell r="A258" t="str">
            <v>JFBC</v>
          </cell>
          <cell r="B258">
            <v>0.54700000000000004</v>
          </cell>
          <cell r="C258">
            <v>0.69099999999999995</v>
          </cell>
          <cell r="D258">
            <v>0.47099999999999997</v>
          </cell>
          <cell r="E258">
            <v>0.51400000000000001</v>
          </cell>
          <cell r="F258">
            <v>0.64600000000000002</v>
          </cell>
        </row>
        <row r="259">
          <cell r="A259" t="str">
            <v>JFL</v>
          </cell>
          <cell r="B259">
            <v>0.5</v>
          </cell>
          <cell r="C259">
            <v>0.36</v>
          </cell>
          <cell r="D259">
            <v>0.498</v>
          </cell>
          <cell r="E259">
            <v>0.22900000000000001</v>
          </cell>
          <cell r="F259">
            <v>0.41699999999999998</v>
          </cell>
        </row>
        <row r="260">
          <cell r="A260" t="str">
            <v>JFPE</v>
          </cell>
          <cell r="B260">
            <v>0.51600000000000001</v>
          </cell>
          <cell r="C260">
            <v>0.4</v>
          </cell>
          <cell r="D260">
            <v>0.38500000000000001</v>
          </cell>
          <cell r="E260">
            <v>0.64</v>
          </cell>
          <cell r="F260">
            <v>0.32800000000000001</v>
          </cell>
        </row>
        <row r="261">
          <cell r="A261" t="str">
            <v>JFPP</v>
          </cell>
          <cell r="B261">
            <v>0.29399999999999998</v>
          </cell>
          <cell r="C261">
            <v>0.27300000000000002</v>
          </cell>
          <cell r="D261">
            <v>0.438</v>
          </cell>
          <cell r="E261">
            <v>0.28299999999999997</v>
          </cell>
          <cell r="F261">
            <v>0.23400000000000001</v>
          </cell>
        </row>
        <row r="262">
          <cell r="A262" t="str">
            <v>JFQ</v>
          </cell>
          <cell r="B262">
            <v>0.24</v>
          </cell>
          <cell r="C262">
            <v>0.255</v>
          </cell>
          <cell r="D262">
            <v>0.308</v>
          </cell>
          <cell r="E262">
            <v>0.26200000000000001</v>
          </cell>
          <cell r="F262">
            <v>0.26800000000000002</v>
          </cell>
        </row>
        <row r="263">
          <cell r="A263" t="str">
            <v>JFS</v>
          </cell>
          <cell r="B263">
            <v>0.71199999999999997</v>
          </cell>
          <cell r="C263">
            <v>0.88100000000000001</v>
          </cell>
          <cell r="D263">
            <v>1</v>
          </cell>
          <cell r="E263">
            <v>0.65</v>
          </cell>
          <cell r="F263">
            <v>0.48799999999999999</v>
          </cell>
        </row>
        <row r="264">
          <cell r="A264" t="str">
            <v>JGH</v>
          </cell>
          <cell r="B264">
            <v>1.1160000000000001</v>
          </cell>
          <cell r="C264">
            <v>1.258</v>
          </cell>
          <cell r="D264">
            <v>1.5209999999999999</v>
          </cell>
          <cell r="E264">
            <v>1.53</v>
          </cell>
          <cell r="F264">
            <v>1.796</v>
          </cell>
        </row>
        <row r="265">
          <cell r="A265" t="str">
            <v>JGI</v>
          </cell>
          <cell r="B265">
            <v>2.4209999999999998</v>
          </cell>
          <cell r="C265">
            <v>2.4039999999999999</v>
          </cell>
          <cell r="D265">
            <v>2.7519999999999998</v>
          </cell>
          <cell r="E265">
            <v>2.8090000000000002</v>
          </cell>
          <cell r="F265">
            <v>2.8210000000000002</v>
          </cell>
        </row>
        <row r="266">
          <cell r="A266" t="str">
            <v>JOHS</v>
          </cell>
          <cell r="B266">
            <v>0.30299999999999999</v>
          </cell>
          <cell r="C266">
            <v>0.38200000000000001</v>
          </cell>
          <cell r="D266">
            <v>0.17899999999999999</v>
          </cell>
          <cell r="E266">
            <v>0.30599999999999999</v>
          </cell>
          <cell r="F266">
            <v>0.28599999999999998</v>
          </cell>
        </row>
        <row r="267">
          <cell r="A267" t="str">
            <v>JHN</v>
          </cell>
          <cell r="B267">
            <v>0.27500000000000002</v>
          </cell>
          <cell r="C267">
            <v>0.34499999999999997</v>
          </cell>
          <cell r="D267">
            <v>0.84099999999999997</v>
          </cell>
          <cell r="E267">
            <v>0.74099999999999999</v>
          </cell>
          <cell r="F267">
            <v>0.98599999999999999</v>
          </cell>
        </row>
        <row r="268">
          <cell r="A268" t="str">
            <v>JOIE</v>
          </cell>
          <cell r="B268">
            <v>1.244</v>
          </cell>
          <cell r="C268">
            <v>1.167</v>
          </cell>
          <cell r="D268">
            <v>1</v>
          </cell>
          <cell r="E268">
            <v>1.327</v>
          </cell>
          <cell r="F268">
            <v>1.17</v>
          </cell>
        </row>
        <row r="269">
          <cell r="A269" t="str">
            <v>JIR</v>
          </cell>
          <cell r="B269">
            <v>1.123</v>
          </cell>
          <cell r="C269">
            <v>1.01</v>
          </cell>
          <cell r="D269">
            <v>2.2189999999999999</v>
          </cell>
          <cell r="E269">
            <v>1.268</v>
          </cell>
          <cell r="F269">
            <v>1.0289999999999999</v>
          </cell>
        </row>
        <row r="270">
          <cell r="A270" t="str">
            <v>JIM</v>
          </cell>
          <cell r="B270">
            <v>2.2730000000000001</v>
          </cell>
          <cell r="C270">
            <v>2.8980000000000001</v>
          </cell>
          <cell r="D270">
            <v>2.97</v>
          </cell>
          <cell r="E270">
            <v>3.25</v>
          </cell>
          <cell r="F270">
            <v>3.59</v>
          </cell>
        </row>
        <row r="271">
          <cell r="A271" t="str">
            <v>JDS</v>
          </cell>
          <cell r="B271" t="str">
            <v>n/a</v>
          </cell>
          <cell r="C271">
            <v>0.96199999999999997</v>
          </cell>
          <cell r="D271">
            <v>0.61299999999999999</v>
          </cell>
          <cell r="E271">
            <v>0.86699999999999999</v>
          </cell>
          <cell r="F271">
            <v>0.308</v>
          </cell>
        </row>
        <row r="272">
          <cell r="A272" t="str">
            <v>JID</v>
          </cell>
          <cell r="B272">
            <v>4.5389999999999997</v>
          </cell>
          <cell r="C272">
            <v>4.6449999999999996</v>
          </cell>
          <cell r="D272">
            <v>3.746</v>
          </cell>
          <cell r="E272">
            <v>4.194</v>
          </cell>
          <cell r="F272">
            <v>4.2380000000000004</v>
          </cell>
        </row>
        <row r="273">
          <cell r="A273" t="str">
            <v>JOLS</v>
          </cell>
          <cell r="B273">
            <v>0.69099999999999995</v>
          </cell>
          <cell r="C273">
            <v>0.52</v>
          </cell>
          <cell r="D273">
            <v>0.48</v>
          </cell>
          <cell r="E273">
            <v>0.35199999999999998</v>
          </cell>
          <cell r="F273">
            <v>0.5</v>
          </cell>
        </row>
        <row r="274">
          <cell r="A274" t="str">
            <v>JOMS</v>
          </cell>
          <cell r="B274">
            <v>0.64600000000000002</v>
          </cell>
          <cell r="C274">
            <v>0.63400000000000001</v>
          </cell>
          <cell r="D274">
            <v>0.85599999999999998</v>
          </cell>
          <cell r="E274">
            <v>1.1040000000000001</v>
          </cell>
          <cell r="F274">
            <v>1.18</v>
          </cell>
        </row>
        <row r="275">
          <cell r="A275" t="str">
            <v>JOMF</v>
          </cell>
          <cell r="B275">
            <v>2.1349999999999998</v>
          </cell>
          <cell r="C275">
            <v>1.6990000000000001</v>
          </cell>
          <cell r="D275">
            <v>2.0299999999999998</v>
          </cell>
          <cell r="E275">
            <v>1.43</v>
          </cell>
          <cell r="F275">
            <v>1.288</v>
          </cell>
        </row>
        <row r="276">
          <cell r="A276" t="str">
            <v>JMP</v>
          </cell>
          <cell r="B276">
            <v>0.83499999999999996</v>
          </cell>
          <cell r="C276">
            <v>1.151</v>
          </cell>
          <cell r="D276">
            <v>0.85599999999999998</v>
          </cell>
          <cell r="E276">
            <v>0.78700000000000003</v>
          </cell>
          <cell r="F276">
            <v>1.1779999999999999</v>
          </cell>
        </row>
        <row r="277">
          <cell r="A277" t="str">
            <v>JMG</v>
          </cell>
          <cell r="B277">
            <v>1.96</v>
          </cell>
          <cell r="C277">
            <v>2.0099999999999998</v>
          </cell>
          <cell r="D277">
            <v>2.2829999999999999</v>
          </cell>
          <cell r="E277">
            <v>2.4900000000000002</v>
          </cell>
          <cell r="F277">
            <v>2.746</v>
          </cell>
        </row>
        <row r="278">
          <cell r="A278" t="str">
            <v>JMI</v>
          </cell>
          <cell r="B278">
            <v>1.173</v>
          </cell>
          <cell r="C278">
            <v>1.464</v>
          </cell>
          <cell r="D278">
            <v>1.212</v>
          </cell>
          <cell r="E278">
            <v>1.7789999999999999</v>
          </cell>
          <cell r="F278">
            <v>1.7390000000000001</v>
          </cell>
        </row>
        <row r="279">
          <cell r="A279" t="str">
            <v>JMF</v>
          </cell>
          <cell r="B279">
            <v>0.71199999999999997</v>
          </cell>
          <cell r="C279">
            <v>0.44900000000000001</v>
          </cell>
          <cell r="D279">
            <v>0.23400000000000001</v>
          </cell>
          <cell r="E279">
            <v>0.311</v>
          </cell>
          <cell r="F279">
            <v>0.54200000000000004</v>
          </cell>
        </row>
        <row r="280">
          <cell r="A280" t="str">
            <v>JNC</v>
          </cell>
          <cell r="B280">
            <v>4.9000000000000004</v>
          </cell>
          <cell r="C280">
            <v>4.8339999999999996</v>
          </cell>
          <cell r="D280">
            <v>4.9690000000000003</v>
          </cell>
          <cell r="E280">
            <v>4.8250000000000002</v>
          </cell>
          <cell r="F280">
            <v>4.8239999999999998</v>
          </cell>
        </row>
        <row r="281">
          <cell r="A281" t="str">
            <v>JNE</v>
          </cell>
          <cell r="B281">
            <v>2.5979999999999999</v>
          </cell>
          <cell r="C281">
            <v>2.58</v>
          </cell>
          <cell r="D281">
            <v>2.6909999999999998</v>
          </cell>
          <cell r="E281">
            <v>3.4180000000000001</v>
          </cell>
          <cell r="F281">
            <v>2.92</v>
          </cell>
        </row>
        <row r="282">
          <cell r="A282" t="str">
            <v>JNU</v>
          </cell>
          <cell r="B282" t="str">
            <v>n/a</v>
          </cell>
          <cell r="C282" t="str">
            <v>n/a</v>
          </cell>
          <cell r="D282">
            <v>0.83499999999999996</v>
          </cell>
          <cell r="E282">
            <v>0.88600000000000001</v>
          </cell>
          <cell r="F282">
            <v>0.78400000000000003</v>
          </cell>
        </row>
        <row r="283">
          <cell r="A283" t="str">
            <v>JOG</v>
          </cell>
          <cell r="B283" t="str">
            <v>n/a</v>
          </cell>
          <cell r="C283" t="str">
            <v>n/a</v>
          </cell>
          <cell r="D283" t="str">
            <v>n/a</v>
          </cell>
          <cell r="E283">
            <v>0.45200000000000001</v>
          </cell>
          <cell r="F283">
            <v>0.47399999999999998</v>
          </cell>
        </row>
        <row r="284">
          <cell r="A284" t="str">
            <v>JOP</v>
          </cell>
          <cell r="B284">
            <v>1.4570000000000001</v>
          </cell>
          <cell r="C284">
            <v>1.4750000000000001</v>
          </cell>
          <cell r="D284">
            <v>1.468</v>
          </cell>
          <cell r="E284">
            <v>0.96899999999999997</v>
          </cell>
          <cell r="F284">
            <v>1.476</v>
          </cell>
        </row>
        <row r="285">
          <cell r="A285" t="str">
            <v>JOR</v>
          </cell>
          <cell r="B285">
            <v>0.56499999999999995</v>
          </cell>
          <cell r="C285">
            <v>0.65500000000000003</v>
          </cell>
          <cell r="D285">
            <v>0.52700000000000002</v>
          </cell>
          <cell r="E285">
            <v>0.64300000000000002</v>
          </cell>
          <cell r="F285">
            <v>0.69199999999999995</v>
          </cell>
        </row>
        <row r="286">
          <cell r="A286" t="str">
            <v>JPC</v>
          </cell>
          <cell r="B286">
            <v>0.69799999999999995</v>
          </cell>
          <cell r="C286">
            <v>0.89400000000000002</v>
          </cell>
          <cell r="D286">
            <v>0.77400000000000002</v>
          </cell>
          <cell r="E286">
            <v>0.879</v>
          </cell>
          <cell r="F286">
            <v>0.89300000000000002</v>
          </cell>
        </row>
        <row r="287">
          <cell r="A287" t="str">
            <v>JPP</v>
          </cell>
          <cell r="B287">
            <v>1.4390000000000001</v>
          </cell>
          <cell r="C287">
            <v>1.522</v>
          </cell>
          <cell r="D287">
            <v>1.6859999999999999</v>
          </cell>
          <cell r="E287">
            <v>1.5449999999999999</v>
          </cell>
          <cell r="F287">
            <v>1.72</v>
          </cell>
        </row>
        <row r="288">
          <cell r="A288" t="str">
            <v>JRE</v>
          </cell>
          <cell r="B288">
            <v>0.94599999999999995</v>
          </cell>
          <cell r="C288">
            <v>1.613</v>
          </cell>
          <cell r="D288">
            <v>1.776</v>
          </cell>
          <cell r="E288">
            <v>1.407</v>
          </cell>
          <cell r="F288">
            <v>1.831</v>
          </cell>
        </row>
        <row r="289">
          <cell r="A289" t="str">
            <v>JNS</v>
          </cell>
          <cell r="B289">
            <v>1.038</v>
          </cell>
          <cell r="C289">
            <v>1.298</v>
          </cell>
          <cell r="D289">
            <v>1.4570000000000001</v>
          </cell>
          <cell r="E289">
            <v>2.633</v>
          </cell>
          <cell r="F289">
            <v>2.5960000000000001</v>
          </cell>
        </row>
        <row r="290">
          <cell r="A290" t="str">
            <v>JOPY</v>
          </cell>
          <cell r="B290">
            <v>1.488</v>
          </cell>
          <cell r="C290">
            <v>1.4650000000000001</v>
          </cell>
          <cell r="D290">
            <v>1.867</v>
          </cell>
          <cell r="E290">
            <v>2.3420000000000001</v>
          </cell>
          <cell r="F290">
            <v>1.857</v>
          </cell>
        </row>
        <row r="291">
          <cell r="A291" t="str">
            <v>JOPE</v>
          </cell>
          <cell r="B291">
            <v>0.46300000000000002</v>
          </cell>
          <cell r="C291">
            <v>0.42099999999999999</v>
          </cell>
          <cell r="D291">
            <v>0.125</v>
          </cell>
          <cell r="E291">
            <v>0.25</v>
          </cell>
          <cell r="F291">
            <v>0.46300000000000002</v>
          </cell>
        </row>
        <row r="292">
          <cell r="A292" t="str">
            <v>JPY</v>
          </cell>
          <cell r="B292">
            <v>1.7729999999999999</v>
          </cell>
          <cell r="C292">
            <v>2.0569999999999999</v>
          </cell>
          <cell r="D292">
            <v>2.1739999999999999</v>
          </cell>
          <cell r="E292">
            <v>2.0259999999999998</v>
          </cell>
          <cell r="F292">
            <v>2.4900000000000002</v>
          </cell>
        </row>
        <row r="293">
          <cell r="A293" t="str">
            <v>TJP</v>
          </cell>
          <cell r="B293">
            <v>4.4550000000000001</v>
          </cell>
          <cell r="C293">
            <v>4.476</v>
          </cell>
          <cell r="D293">
            <v>4.6500000000000004</v>
          </cell>
          <cell r="E293">
            <v>4.3520000000000003</v>
          </cell>
          <cell r="F293">
            <v>4.3460000000000001</v>
          </cell>
        </row>
        <row r="294">
          <cell r="A294" t="str">
            <v>JPH</v>
          </cell>
          <cell r="B294">
            <v>0.442</v>
          </cell>
          <cell r="C294">
            <v>0.72299999999999998</v>
          </cell>
          <cell r="D294">
            <v>0.56699999999999995</v>
          </cell>
          <cell r="E294">
            <v>0.55700000000000005</v>
          </cell>
          <cell r="F294">
            <v>0.57499999999999996</v>
          </cell>
        </row>
        <row r="295">
          <cell r="A295" t="str">
            <v>JPI</v>
          </cell>
          <cell r="B295">
            <v>3.7789999999999999</v>
          </cell>
          <cell r="C295">
            <v>4.04</v>
          </cell>
          <cell r="D295">
            <v>3.9129999999999998</v>
          </cell>
          <cell r="E295">
            <v>3.4260000000000002</v>
          </cell>
          <cell r="F295">
            <v>3.2610000000000001</v>
          </cell>
        </row>
        <row r="296">
          <cell r="A296" t="str">
            <v>JOPO</v>
          </cell>
          <cell r="B296">
            <v>0.73599999999999999</v>
          </cell>
          <cell r="C296">
            <v>0.94699999999999995</v>
          </cell>
          <cell r="D296">
            <v>0.64</v>
          </cell>
          <cell r="E296">
            <v>0.88500000000000001</v>
          </cell>
          <cell r="F296">
            <v>0.99099999999999999</v>
          </cell>
        </row>
        <row r="297">
          <cell r="A297" t="str">
            <v>JOPP</v>
          </cell>
          <cell r="B297">
            <v>0.622</v>
          </cell>
          <cell r="C297">
            <v>0.36</v>
          </cell>
          <cell r="D297">
            <v>0.35399999999999998</v>
          </cell>
          <cell r="E297">
            <v>0.63</v>
          </cell>
          <cell r="F297">
            <v>0.71099999999999997</v>
          </cell>
        </row>
        <row r="298">
          <cell r="A298" t="str">
            <v>JPIM</v>
          </cell>
          <cell r="B298">
            <v>1</v>
          </cell>
          <cell r="C298">
            <v>0.67300000000000004</v>
          </cell>
          <cell r="D298">
            <v>1.25</v>
          </cell>
          <cell r="E298">
            <v>1.623</v>
          </cell>
          <cell r="F298">
            <v>0.88500000000000001</v>
          </cell>
        </row>
        <row r="299">
          <cell r="A299" t="str">
            <v>JORS</v>
          </cell>
          <cell r="B299">
            <v>0.65100000000000002</v>
          </cell>
          <cell r="C299">
            <v>0.45200000000000001</v>
          </cell>
          <cell r="D299">
            <v>0.56499999999999995</v>
          </cell>
          <cell r="E299">
            <v>0.68899999999999995</v>
          </cell>
          <cell r="F299">
            <v>0.63200000000000001</v>
          </cell>
        </row>
        <row r="300">
          <cell r="A300" t="str">
            <v>JORA</v>
          </cell>
          <cell r="B300">
            <v>1.508</v>
          </cell>
          <cell r="C300">
            <v>1.171</v>
          </cell>
          <cell r="D300">
            <v>1.179</v>
          </cell>
          <cell r="E300">
            <v>1.605</v>
          </cell>
          <cell r="F300">
            <v>1.216</v>
          </cell>
        </row>
        <row r="301">
          <cell r="A301" t="str">
            <v>JORI</v>
          </cell>
          <cell r="B301">
            <v>0.55400000000000005</v>
          </cell>
          <cell r="C301">
            <v>0.19600000000000001</v>
          </cell>
          <cell r="D301">
            <v>0.37</v>
          </cell>
          <cell r="E301">
            <v>0.44900000000000001</v>
          </cell>
          <cell r="F301">
            <v>0.441</v>
          </cell>
        </row>
        <row r="302">
          <cell r="A302" t="str">
            <v>JRAI</v>
          </cell>
          <cell r="B302">
            <v>0.623</v>
          </cell>
          <cell r="C302">
            <v>0.8</v>
          </cell>
          <cell r="D302">
            <v>0.88500000000000001</v>
          </cell>
          <cell r="E302">
            <v>0.40699999999999997</v>
          </cell>
          <cell r="F302">
            <v>0.55000000000000004</v>
          </cell>
        </row>
        <row r="303">
          <cell r="A303" t="str">
            <v>RSSA</v>
          </cell>
          <cell r="B303">
            <v>1.2769999999999999</v>
          </cell>
          <cell r="C303">
            <v>1.532</v>
          </cell>
          <cell r="D303">
            <v>1.3149999999999999</v>
          </cell>
          <cell r="E303">
            <v>1.0680000000000001</v>
          </cell>
          <cell r="F303">
            <v>0.79600000000000004</v>
          </cell>
        </row>
        <row r="304">
          <cell r="A304" t="str">
            <v>RSSB</v>
          </cell>
          <cell r="B304">
            <v>1.6859999999999999</v>
          </cell>
          <cell r="C304">
            <v>1.895</v>
          </cell>
          <cell r="D304">
            <v>1.8160000000000001</v>
          </cell>
          <cell r="E304">
            <v>2.7530000000000001</v>
          </cell>
          <cell r="F304">
            <v>2.6909999999999998</v>
          </cell>
        </row>
        <row r="305">
          <cell r="A305" t="str">
            <v>RSSC</v>
          </cell>
          <cell r="B305">
            <v>0.80800000000000005</v>
          </cell>
          <cell r="C305">
            <v>0.73699999999999999</v>
          </cell>
          <cell r="D305">
            <v>1.069</v>
          </cell>
          <cell r="E305">
            <v>1.0940000000000001</v>
          </cell>
          <cell r="F305">
            <v>0.46300000000000002</v>
          </cell>
        </row>
        <row r="306">
          <cell r="A306" t="str">
            <v>JSSR</v>
          </cell>
          <cell r="B306">
            <v>0.77300000000000002</v>
          </cell>
          <cell r="C306">
            <v>0.54400000000000004</v>
          </cell>
          <cell r="D306">
            <v>0.54700000000000004</v>
          </cell>
          <cell r="E306">
            <v>0.53700000000000003</v>
          </cell>
          <cell r="F306">
            <v>0.98</v>
          </cell>
        </row>
        <row r="307">
          <cell r="A307" t="str">
            <v>JSR</v>
          </cell>
          <cell r="B307">
            <v>2.0219999999999998</v>
          </cell>
          <cell r="C307">
            <v>2.6190000000000002</v>
          </cell>
          <cell r="D307">
            <v>3.25</v>
          </cell>
          <cell r="E307">
            <v>2.6080000000000001</v>
          </cell>
          <cell r="F307">
            <v>3.4</v>
          </cell>
        </row>
        <row r="308">
          <cell r="A308" t="str">
            <v>JSBM</v>
          </cell>
          <cell r="B308">
            <v>0.16700000000000001</v>
          </cell>
          <cell r="C308">
            <v>0.28999999999999998</v>
          </cell>
          <cell r="D308">
            <v>0.375</v>
          </cell>
          <cell r="E308">
            <v>0.21199999999999999</v>
          </cell>
          <cell r="F308">
            <v>0.29099999999999998</v>
          </cell>
        </row>
        <row r="309">
          <cell r="A309" t="str">
            <v>JOSI</v>
          </cell>
          <cell r="B309">
            <v>1.167</v>
          </cell>
          <cell r="C309">
            <v>1.1739999999999999</v>
          </cell>
          <cell r="D309">
            <v>1.5629999999999999</v>
          </cell>
          <cell r="E309">
            <v>2.3610000000000002</v>
          </cell>
          <cell r="F309">
            <v>1.7709999999999999</v>
          </cell>
        </row>
        <row r="310">
          <cell r="A310" t="str">
            <v>JSY</v>
          </cell>
          <cell r="B310">
            <v>0.92400000000000004</v>
          </cell>
          <cell r="C310">
            <v>1.5189999999999999</v>
          </cell>
          <cell r="D310">
            <v>0.88500000000000001</v>
          </cell>
          <cell r="E310">
            <v>1.1439999999999999</v>
          </cell>
          <cell r="F310">
            <v>1.919</v>
          </cell>
        </row>
        <row r="311">
          <cell r="A311" t="str">
            <v>JTS</v>
          </cell>
          <cell r="B311">
            <v>1.0129999999999999</v>
          </cell>
          <cell r="C311">
            <v>0.48699999999999999</v>
          </cell>
          <cell r="D311">
            <v>0.98399999999999999</v>
          </cell>
          <cell r="E311">
            <v>0.49199999999999999</v>
          </cell>
          <cell r="F311">
            <v>0.8</v>
          </cell>
        </row>
        <row r="312">
          <cell r="A312" t="str">
            <v>JTSB</v>
          </cell>
          <cell r="B312">
            <v>0.48799999999999999</v>
          </cell>
          <cell r="C312">
            <v>0.34100000000000003</v>
          </cell>
          <cell r="D312">
            <v>0.42899999999999999</v>
          </cell>
          <cell r="E312">
            <v>0.432</v>
          </cell>
          <cell r="F312">
            <v>0.5</v>
          </cell>
        </row>
        <row r="313">
          <cell r="A313" t="str">
            <v>JTH</v>
          </cell>
          <cell r="B313" t="str">
            <v>n/a</v>
          </cell>
          <cell r="C313" t="str">
            <v>n/a</v>
          </cell>
          <cell r="D313" t="str">
            <v>n/a</v>
          </cell>
          <cell r="E313" t="str">
            <v>n/a</v>
          </cell>
          <cell r="F313">
            <v>4.8310000000000004</v>
          </cell>
        </row>
        <row r="314">
          <cell r="A314" t="str">
            <v>JTSA</v>
          </cell>
          <cell r="B314" t="str">
            <v>n/a</v>
          </cell>
          <cell r="C314" t="str">
            <v>n/a</v>
          </cell>
          <cell r="D314">
            <v>0.92900000000000005</v>
          </cell>
          <cell r="E314">
            <v>0.72</v>
          </cell>
          <cell r="F314">
            <v>0.41</v>
          </cell>
        </row>
        <row r="315">
          <cell r="A315" t="str">
            <v>JUAF</v>
          </cell>
          <cell r="B315">
            <v>0.76200000000000001</v>
          </cell>
          <cell r="C315">
            <v>0.57799999999999996</v>
          </cell>
          <cell r="D315">
            <v>0.88900000000000001</v>
          </cell>
          <cell r="E315">
            <v>1.133</v>
          </cell>
          <cell r="F315">
            <v>1.246</v>
          </cell>
        </row>
        <row r="316">
          <cell r="A316" t="str">
            <v>VEC</v>
          </cell>
          <cell r="B316" t="str">
            <v>n/a</v>
          </cell>
          <cell r="C316" t="str">
            <v>n/a</v>
          </cell>
          <cell r="D316" t="str">
            <v>n/a</v>
          </cell>
          <cell r="E316" t="str">
            <v>n/a</v>
          </cell>
          <cell r="F316">
            <v>0.69</v>
          </cell>
        </row>
        <row r="317">
          <cell r="A317" t="str">
            <v>JVA</v>
          </cell>
          <cell r="B317">
            <v>0.65</v>
          </cell>
          <cell r="C317">
            <v>0.43099999999999999</v>
          </cell>
          <cell r="D317">
            <v>0.56699999999999995</v>
          </cell>
          <cell r="E317">
            <v>0.55800000000000005</v>
          </cell>
          <cell r="F317">
            <v>0.47099999999999997</v>
          </cell>
        </row>
        <row r="318">
          <cell r="A318" t="str">
            <v>JVB</v>
          </cell>
          <cell r="B318">
            <v>0.59899999999999998</v>
          </cell>
          <cell r="C318">
            <v>0.55100000000000005</v>
          </cell>
          <cell r="D318">
            <v>0.67600000000000005</v>
          </cell>
          <cell r="E318">
            <v>0.65600000000000003</v>
          </cell>
          <cell r="F318">
            <v>1.1819999999999999</v>
          </cell>
        </row>
        <row r="319">
          <cell r="A319" t="str">
            <v>JVP</v>
          </cell>
          <cell r="B319">
            <v>0.64800000000000002</v>
          </cell>
          <cell r="C319">
            <v>0.84499999999999997</v>
          </cell>
          <cell r="D319">
            <v>0.80300000000000005</v>
          </cell>
          <cell r="E319">
            <v>0.91100000000000003</v>
          </cell>
          <cell r="F319">
            <v>1.23</v>
          </cell>
        </row>
        <row r="320">
          <cell r="A320" t="str">
            <v>JVH</v>
          </cell>
          <cell r="B320">
            <v>2.157</v>
          </cell>
          <cell r="C320">
            <v>2.391</v>
          </cell>
          <cell r="D320">
            <v>2.7440000000000002</v>
          </cell>
          <cell r="E320">
            <v>3.258</v>
          </cell>
          <cell r="F320">
            <v>2.8410000000000002</v>
          </cell>
        </row>
        <row r="321">
          <cell r="A321" t="str">
            <v>JZS</v>
          </cell>
          <cell r="B321">
            <v>1.089</v>
          </cell>
          <cell r="C321">
            <v>0.97899999999999998</v>
          </cell>
          <cell r="D321">
            <v>2.048</v>
          </cell>
          <cell r="E321">
            <v>2.0979999999999999</v>
          </cell>
          <cell r="F321">
            <v>1.5960000000000001</v>
          </cell>
        </row>
        <row r="322">
          <cell r="A322" t="str">
            <v>JERE</v>
          </cell>
          <cell r="B322" t="str">
            <v>n/a</v>
          </cell>
          <cell r="C322">
            <v>0.113</v>
          </cell>
          <cell r="D322">
            <v>1.4999999999999999E-2</v>
          </cell>
          <cell r="E322">
            <v>0.153</v>
          </cell>
          <cell r="F322">
            <v>0.127</v>
          </cell>
        </row>
        <row r="323">
          <cell r="A323" t="str">
            <v>JPR</v>
          </cell>
          <cell r="B323">
            <v>0.122</v>
          </cell>
          <cell r="C323">
            <v>0.214</v>
          </cell>
          <cell r="D323">
            <v>9.4E-2</v>
          </cell>
          <cell r="E323">
            <v>0.17</v>
          </cell>
          <cell r="F323">
            <v>0.18</v>
          </cell>
        </row>
        <row r="324">
          <cell r="A324" t="str">
            <v>KID</v>
          </cell>
          <cell r="B324">
            <v>4.3710000000000004</v>
          </cell>
          <cell r="C324">
            <v>4.8150000000000004</v>
          </cell>
          <cell r="D324">
            <v>5.016</v>
          </cell>
          <cell r="E324">
            <v>5.3019999999999996</v>
          </cell>
          <cell r="F324">
            <v>4.79</v>
          </cell>
        </row>
        <row r="325">
          <cell r="A325" t="str">
            <v>KYKL</v>
          </cell>
          <cell r="B325">
            <v>0.30599999999999999</v>
          </cell>
          <cell r="C325">
            <v>0.378</v>
          </cell>
          <cell r="D325">
            <v>0.47199999999999998</v>
          </cell>
          <cell r="E325">
            <v>0.44900000000000001</v>
          </cell>
          <cell r="F325">
            <v>0.59</v>
          </cell>
        </row>
        <row r="326">
          <cell r="A326" t="str">
            <v>LANG</v>
          </cell>
          <cell r="B326">
            <v>0.34</v>
          </cell>
          <cell r="C326">
            <v>0.68200000000000005</v>
          </cell>
          <cell r="D326">
            <v>0.58099999999999996</v>
          </cell>
          <cell r="E326">
            <v>0.68</v>
          </cell>
          <cell r="F326">
            <v>0.85099999999999998</v>
          </cell>
        </row>
        <row r="327">
          <cell r="A327" t="str">
            <v>LASR</v>
          </cell>
          <cell r="B327">
            <v>1.778</v>
          </cell>
          <cell r="C327">
            <v>1.2270000000000001</v>
          </cell>
          <cell r="D327">
            <v>1.349</v>
          </cell>
          <cell r="E327">
            <v>0.83299999999999996</v>
          </cell>
          <cell r="F327">
            <v>0.95499999999999996</v>
          </cell>
        </row>
        <row r="328">
          <cell r="A328" t="str">
            <v>LAM</v>
          </cell>
          <cell r="B328">
            <v>1.1539999999999999</v>
          </cell>
          <cell r="C328">
            <v>1.151</v>
          </cell>
          <cell r="D328">
            <v>1.1819999999999999</v>
          </cell>
          <cell r="E328">
            <v>1.1639999999999999</v>
          </cell>
          <cell r="F328">
            <v>1.4610000000000001</v>
          </cell>
        </row>
        <row r="329">
          <cell r="A329" t="str">
            <v>LIV</v>
          </cell>
          <cell r="B329">
            <v>1.7390000000000001</v>
          </cell>
          <cell r="C329">
            <v>1.794</v>
          </cell>
          <cell r="D329">
            <v>2.403</v>
          </cell>
          <cell r="E329">
            <v>2.0760000000000001</v>
          </cell>
          <cell r="F329">
            <v>1.2270000000000001</v>
          </cell>
        </row>
        <row r="330">
          <cell r="A330" t="str">
            <v>MAM</v>
          </cell>
          <cell r="B330">
            <v>0.65400000000000003</v>
          </cell>
          <cell r="C330">
            <v>1.081</v>
          </cell>
          <cell r="D330">
            <v>1.026</v>
          </cell>
          <cell r="E330">
            <v>0.9</v>
          </cell>
          <cell r="F330">
            <v>1.9330000000000001</v>
          </cell>
        </row>
        <row r="331">
          <cell r="A331" t="str">
            <v>MANC</v>
          </cell>
          <cell r="B331">
            <v>0.18099999999999999</v>
          </cell>
          <cell r="C331">
            <v>0.309</v>
          </cell>
          <cell r="D331">
            <v>0.20499999999999999</v>
          </cell>
          <cell r="E331">
            <v>0.222</v>
          </cell>
          <cell r="F331">
            <v>0.41899999999999998</v>
          </cell>
        </row>
        <row r="332">
          <cell r="A332" t="str">
            <v>MAE</v>
          </cell>
          <cell r="B332">
            <v>0.45200000000000001</v>
          </cell>
          <cell r="C332">
            <v>0.44700000000000001</v>
          </cell>
          <cell r="D332">
            <v>0.54500000000000004</v>
          </cell>
          <cell r="E332">
            <v>0.53200000000000003</v>
          </cell>
          <cell r="F332">
            <v>0.4</v>
          </cell>
        </row>
        <row r="333">
          <cell r="A333" t="str">
            <v>MAFI</v>
          </cell>
          <cell r="B333">
            <v>0.88900000000000001</v>
          </cell>
          <cell r="C333">
            <v>0.95199999999999996</v>
          </cell>
          <cell r="D333">
            <v>1.3260000000000001</v>
          </cell>
          <cell r="E333">
            <v>1.044</v>
          </cell>
          <cell r="F333">
            <v>1.9</v>
          </cell>
        </row>
        <row r="334">
          <cell r="A334" t="str">
            <v>MED</v>
          </cell>
          <cell r="B334">
            <v>1.0780000000000001</v>
          </cell>
          <cell r="C334">
            <v>1.367</v>
          </cell>
          <cell r="D334">
            <v>1.5249999999999999</v>
          </cell>
          <cell r="E334">
            <v>1.1879999999999999</v>
          </cell>
          <cell r="F334">
            <v>1.919</v>
          </cell>
        </row>
        <row r="335">
          <cell r="A335" t="str">
            <v>MVE</v>
          </cell>
          <cell r="B335">
            <v>1.242</v>
          </cell>
          <cell r="C335">
            <v>0.90900000000000003</v>
          </cell>
          <cell r="D335">
            <v>1.1479999999999999</v>
          </cell>
          <cell r="E335">
            <v>1.04</v>
          </cell>
          <cell r="F335">
            <v>1.405</v>
          </cell>
        </row>
        <row r="336">
          <cell r="A336" t="str">
            <v>MEPO</v>
          </cell>
          <cell r="B336">
            <v>0.34899999999999998</v>
          </cell>
          <cell r="C336">
            <v>0.16900000000000001</v>
          </cell>
          <cell r="D336">
            <v>0.29899999999999999</v>
          </cell>
          <cell r="E336">
            <v>0.33800000000000002</v>
          </cell>
          <cell r="F336">
            <v>0.222</v>
          </cell>
        </row>
        <row r="337">
          <cell r="A337" t="str">
            <v>MILQ</v>
          </cell>
          <cell r="B337">
            <v>4.5679999999999996</v>
          </cell>
          <cell r="C337">
            <v>1.8680000000000001</v>
          </cell>
          <cell r="D337">
            <v>1.974</v>
          </cell>
          <cell r="E337">
            <v>3.524</v>
          </cell>
          <cell r="F337">
            <v>3</v>
          </cell>
        </row>
        <row r="338">
          <cell r="A338" t="str">
            <v>MILA</v>
          </cell>
          <cell r="B338">
            <v>0.38500000000000001</v>
          </cell>
          <cell r="C338">
            <v>0.83699999999999997</v>
          </cell>
          <cell r="D338">
            <v>0.93500000000000005</v>
          </cell>
          <cell r="E338">
            <v>1.163</v>
          </cell>
          <cell r="F338">
            <v>0.70799999999999996</v>
          </cell>
        </row>
        <row r="339">
          <cell r="A339" t="str">
            <v>MODL</v>
          </cell>
          <cell r="B339">
            <v>0.91800000000000004</v>
          </cell>
          <cell r="C339">
            <v>1.042</v>
          </cell>
          <cell r="D339">
            <v>0.36699999999999999</v>
          </cell>
          <cell r="E339">
            <v>0.438</v>
          </cell>
          <cell r="F339">
            <v>0.75</v>
          </cell>
        </row>
        <row r="340">
          <cell r="A340" t="str">
            <v>MEC</v>
          </cell>
          <cell r="B340">
            <v>2.7690000000000001</v>
          </cell>
          <cell r="C340">
            <v>2.4780000000000002</v>
          </cell>
          <cell r="D340">
            <v>3.0139999999999998</v>
          </cell>
          <cell r="E340">
            <v>3.87</v>
          </cell>
          <cell r="F340">
            <v>4.375</v>
          </cell>
        </row>
        <row r="341">
          <cell r="A341" t="str">
            <v>MEN</v>
          </cell>
          <cell r="B341" t="str">
            <v>n/a</v>
          </cell>
          <cell r="C341" t="str">
            <v>n/a</v>
          </cell>
          <cell r="D341" t="str">
            <v>n/a</v>
          </cell>
          <cell r="E341">
            <v>1.145</v>
          </cell>
          <cell r="F341">
            <v>1.175</v>
          </cell>
        </row>
        <row r="342">
          <cell r="A342" t="str">
            <v>MMI</v>
          </cell>
          <cell r="B342">
            <v>6.3390000000000004</v>
          </cell>
          <cell r="C342">
            <v>6.3979999999999997</v>
          </cell>
          <cell r="D342">
            <v>5.8319999999999999</v>
          </cell>
          <cell r="E342">
            <v>5.5629999999999997</v>
          </cell>
          <cell r="F342">
            <v>5.9589999999999996</v>
          </cell>
        </row>
        <row r="343">
          <cell r="A343" t="str">
            <v>MPP</v>
          </cell>
          <cell r="B343" t="str">
            <v>n/a</v>
          </cell>
          <cell r="C343" t="str">
            <v>n/a</v>
          </cell>
          <cell r="D343" t="str">
            <v>n/a</v>
          </cell>
          <cell r="E343" t="str">
            <v>n/a</v>
          </cell>
          <cell r="F343">
            <v>2.8380000000000001</v>
          </cell>
        </row>
        <row r="344">
          <cell r="A344" t="str">
            <v>MNR</v>
          </cell>
          <cell r="B344">
            <v>4.6849999999999996</v>
          </cell>
          <cell r="C344">
            <v>4.681</v>
          </cell>
          <cell r="D344">
            <v>4.6710000000000003</v>
          </cell>
          <cell r="E344">
            <v>4.9930000000000003</v>
          </cell>
          <cell r="F344">
            <v>5.2380000000000004</v>
          </cell>
        </row>
        <row r="345">
          <cell r="A345" t="str">
            <v>MONO</v>
          </cell>
          <cell r="B345">
            <v>3</v>
          </cell>
          <cell r="C345">
            <v>4.6669999999999998</v>
          </cell>
          <cell r="D345">
            <v>6.625</v>
          </cell>
          <cell r="E345">
            <v>7.5</v>
          </cell>
          <cell r="F345">
            <v>7.2859999999999996</v>
          </cell>
        </row>
        <row r="346">
          <cell r="A346" t="str">
            <v>MYC</v>
          </cell>
          <cell r="B346">
            <v>0.70799999999999996</v>
          </cell>
          <cell r="C346">
            <v>0.80500000000000005</v>
          </cell>
          <cell r="D346">
            <v>0.54500000000000004</v>
          </cell>
          <cell r="E346">
            <v>0.755</v>
          </cell>
          <cell r="F346">
            <v>0.68799999999999994</v>
          </cell>
        </row>
        <row r="347">
          <cell r="A347" t="str">
            <v>NEJO</v>
          </cell>
          <cell r="B347">
            <v>0.317</v>
          </cell>
          <cell r="C347">
            <v>0.5</v>
          </cell>
          <cell r="D347">
            <v>0.16700000000000001</v>
          </cell>
          <cell r="E347">
            <v>0.20499999999999999</v>
          </cell>
          <cell r="F347">
            <v>0.109</v>
          </cell>
        </row>
        <row r="348">
          <cell r="A348" t="str">
            <v>NEP</v>
          </cell>
          <cell r="B348">
            <v>0.44700000000000001</v>
          </cell>
          <cell r="C348">
            <v>0.30199999999999999</v>
          </cell>
          <cell r="D348">
            <v>0.24399999999999999</v>
          </cell>
          <cell r="E348">
            <v>0.22900000000000001</v>
          </cell>
          <cell r="F348">
            <v>0.27800000000000002</v>
          </cell>
        </row>
        <row r="349">
          <cell r="A349" t="str">
            <v>NMO</v>
          </cell>
          <cell r="B349">
            <v>2.081</v>
          </cell>
          <cell r="C349">
            <v>2.5</v>
          </cell>
          <cell r="D349">
            <v>2.0830000000000002</v>
          </cell>
          <cell r="E349">
            <v>2.5</v>
          </cell>
          <cell r="F349">
            <v>2.5489999999999999</v>
          </cell>
        </row>
        <row r="350">
          <cell r="A350" t="str">
            <v>NER</v>
          </cell>
          <cell r="B350">
            <v>1.216</v>
          </cell>
          <cell r="C350">
            <v>1.0960000000000001</v>
          </cell>
          <cell r="D350">
            <v>0.87</v>
          </cell>
          <cell r="E350">
            <v>0.875</v>
          </cell>
          <cell r="F350">
            <v>0.77400000000000002</v>
          </cell>
        </row>
        <row r="351">
          <cell r="A351" t="str">
            <v>NAN</v>
          </cell>
          <cell r="B351">
            <v>2.5230000000000001</v>
          </cell>
          <cell r="C351">
            <v>2.9630000000000001</v>
          </cell>
          <cell r="D351">
            <v>2.95</v>
          </cell>
          <cell r="E351">
            <v>3.0219999999999998</v>
          </cell>
          <cell r="F351">
            <v>3.4020000000000001</v>
          </cell>
        </row>
        <row r="352">
          <cell r="A352" t="str">
            <v>NEU</v>
          </cell>
          <cell r="B352">
            <v>0.48699999999999999</v>
          </cell>
          <cell r="C352">
            <v>0.57499999999999996</v>
          </cell>
          <cell r="D352">
            <v>0.96099999999999997</v>
          </cell>
          <cell r="E352">
            <v>0.64</v>
          </cell>
          <cell r="F352">
            <v>1.198</v>
          </cell>
        </row>
        <row r="353">
          <cell r="A353" t="str">
            <v>NPH</v>
          </cell>
          <cell r="B353">
            <v>2.149</v>
          </cell>
          <cell r="C353">
            <v>2.5299999999999998</v>
          </cell>
          <cell r="D353">
            <v>2.9449999999999998</v>
          </cell>
          <cell r="E353">
            <v>3.1179999999999999</v>
          </cell>
          <cell r="F353">
            <v>3.355</v>
          </cell>
        </row>
        <row r="354">
          <cell r="A354" t="str">
            <v>NTWE</v>
          </cell>
          <cell r="B354">
            <v>0.52400000000000002</v>
          </cell>
          <cell r="C354">
            <v>0.8</v>
          </cell>
          <cell r="D354">
            <v>1.083</v>
          </cell>
          <cell r="E354">
            <v>0.41399999999999998</v>
          </cell>
          <cell r="F354">
            <v>0.54800000000000004</v>
          </cell>
        </row>
        <row r="355">
          <cell r="A355" t="str">
            <v>OIK</v>
          </cell>
          <cell r="B355">
            <v>2.4609999999999999</v>
          </cell>
          <cell r="C355">
            <v>2.4990000000000001</v>
          </cell>
          <cell r="D355">
            <v>2.387</v>
          </cell>
          <cell r="E355">
            <v>2.1419999999999999</v>
          </cell>
          <cell r="F355">
            <v>2.9009999999999998</v>
          </cell>
        </row>
        <row r="356">
          <cell r="A356" t="str">
            <v>OPO</v>
          </cell>
          <cell r="B356">
            <v>0.504</v>
          </cell>
          <cell r="C356">
            <v>0.79500000000000004</v>
          </cell>
          <cell r="D356">
            <v>0.876</v>
          </cell>
          <cell r="E356">
            <v>1.016</v>
          </cell>
          <cell r="F356">
            <v>0.92500000000000004</v>
          </cell>
        </row>
        <row r="357">
          <cell r="A357" t="str">
            <v>ODI</v>
          </cell>
          <cell r="B357" t="str">
            <v>n/a</v>
          </cell>
          <cell r="C357">
            <v>1.0589999999999999</v>
          </cell>
          <cell r="D357">
            <v>1.0189999999999999</v>
          </cell>
          <cell r="E357">
            <v>1.016</v>
          </cell>
          <cell r="F357">
            <v>1.585</v>
          </cell>
        </row>
        <row r="358">
          <cell r="A358" t="str">
            <v>OMI</v>
          </cell>
          <cell r="B358">
            <v>1.419</v>
          </cell>
          <cell r="C358">
            <v>1.081</v>
          </cell>
          <cell r="D358">
            <v>1.4410000000000001</v>
          </cell>
          <cell r="E358">
            <v>1.242</v>
          </cell>
          <cell r="F358">
            <v>1.7589999999999999</v>
          </cell>
        </row>
        <row r="359">
          <cell r="A359" t="str">
            <v>OBES</v>
          </cell>
          <cell r="B359">
            <v>0.38600000000000001</v>
          </cell>
          <cell r="C359">
            <v>0.874</v>
          </cell>
          <cell r="D359">
            <v>0.5</v>
          </cell>
          <cell r="E359">
            <v>0.53600000000000003</v>
          </cell>
          <cell r="F359">
            <v>0.47199999999999998</v>
          </cell>
        </row>
        <row r="360">
          <cell r="A360" t="str">
            <v>PACE</v>
          </cell>
          <cell r="B360">
            <v>1.6</v>
          </cell>
          <cell r="C360">
            <v>1.1970000000000001</v>
          </cell>
          <cell r="D360">
            <v>1.35</v>
          </cell>
          <cell r="E360">
            <v>1.1319999999999999</v>
          </cell>
          <cell r="F360">
            <v>1.0189999999999999</v>
          </cell>
        </row>
        <row r="361">
          <cell r="A361" t="str">
            <v>PAN</v>
          </cell>
          <cell r="B361">
            <v>1.0049999999999999</v>
          </cell>
          <cell r="C361">
            <v>0.88200000000000001</v>
          </cell>
          <cell r="D361">
            <v>0.94399999999999995</v>
          </cell>
          <cell r="E361">
            <v>0.98299999999999998</v>
          </cell>
          <cell r="F361">
            <v>1.105</v>
          </cell>
        </row>
        <row r="362">
          <cell r="A362" t="str">
            <v>PPE</v>
          </cell>
          <cell r="B362">
            <v>1.2649999999999999</v>
          </cell>
          <cell r="C362">
            <v>1.2050000000000001</v>
          </cell>
          <cell r="D362">
            <v>1.7250000000000001</v>
          </cell>
          <cell r="E362">
            <v>1.673</v>
          </cell>
          <cell r="F362">
            <v>1.173</v>
          </cell>
        </row>
        <row r="363">
          <cell r="A363" t="str">
            <v>PME</v>
          </cell>
          <cell r="B363" t="str">
            <v>n/a</v>
          </cell>
          <cell r="C363">
            <v>0.75900000000000001</v>
          </cell>
          <cell r="D363">
            <v>0.64700000000000002</v>
          </cell>
          <cell r="E363">
            <v>0.93300000000000005</v>
          </cell>
          <cell r="F363">
            <v>1.841</v>
          </cell>
        </row>
        <row r="364">
          <cell r="A364" t="str">
            <v>PALA</v>
          </cell>
          <cell r="B364">
            <v>0.96399999999999997</v>
          </cell>
          <cell r="C364">
            <v>0.73099999999999998</v>
          </cell>
          <cell r="D364">
            <v>0.73399999999999999</v>
          </cell>
          <cell r="E364">
            <v>1.19</v>
          </cell>
          <cell r="F364">
            <v>1.1100000000000001</v>
          </cell>
        </row>
        <row r="365">
          <cell r="A365" t="str">
            <v>PIRS</v>
          </cell>
          <cell r="B365">
            <v>0.182</v>
          </cell>
          <cell r="C365">
            <v>0.45700000000000002</v>
          </cell>
          <cell r="D365">
            <v>0.45800000000000002</v>
          </cell>
          <cell r="E365">
            <v>0.5</v>
          </cell>
          <cell r="F365">
            <v>0.48099999999999998</v>
          </cell>
        </row>
        <row r="366">
          <cell r="A366" t="str">
            <v>PIM</v>
          </cell>
          <cell r="B366">
            <v>2</v>
          </cell>
          <cell r="C366">
            <v>2.1819999999999999</v>
          </cell>
          <cell r="D366">
            <v>1.633</v>
          </cell>
          <cell r="E366">
            <v>1.956</v>
          </cell>
          <cell r="F366">
            <v>1.474</v>
          </cell>
        </row>
        <row r="367">
          <cell r="A367" t="str">
            <v>PIN</v>
          </cell>
          <cell r="B367">
            <v>0.83</v>
          </cell>
          <cell r="C367">
            <v>0.93799999999999994</v>
          </cell>
          <cell r="D367">
            <v>0.93500000000000005</v>
          </cell>
          <cell r="E367">
            <v>1.163</v>
          </cell>
          <cell r="F367">
            <v>1.073</v>
          </cell>
        </row>
        <row r="368">
          <cell r="A368" t="str">
            <v>PAI</v>
          </cell>
          <cell r="B368">
            <v>1.635</v>
          </cell>
          <cell r="C368">
            <v>1.7529999999999999</v>
          </cell>
          <cell r="D368">
            <v>1.8069999999999999</v>
          </cell>
          <cell r="E368">
            <v>1.573</v>
          </cell>
          <cell r="F368">
            <v>2.1509999999999998</v>
          </cell>
        </row>
        <row r="369">
          <cell r="A369" t="str">
            <v>PDE</v>
          </cell>
          <cell r="B369">
            <v>0.81200000000000006</v>
          </cell>
          <cell r="C369">
            <v>0.755</v>
          </cell>
          <cell r="D369">
            <v>0.77600000000000002</v>
          </cell>
          <cell r="E369">
            <v>0.83699999999999997</v>
          </cell>
          <cell r="F369">
            <v>0.78300000000000003</v>
          </cell>
        </row>
        <row r="370">
          <cell r="A370" t="str">
            <v>PED</v>
          </cell>
          <cell r="B370">
            <v>0.32700000000000001</v>
          </cell>
          <cell r="C370">
            <v>0.46700000000000003</v>
          </cell>
          <cell r="D370">
            <v>0.51600000000000001</v>
          </cell>
          <cell r="E370">
            <v>0.48299999999999998</v>
          </cell>
          <cell r="F370">
            <v>0.57999999999999996</v>
          </cell>
        </row>
        <row r="371">
          <cell r="A371" t="str">
            <v>PTR</v>
          </cell>
          <cell r="B371" t="str">
            <v>n/a</v>
          </cell>
          <cell r="C371" t="str">
            <v>n/a</v>
          </cell>
          <cell r="D371" t="str">
            <v>n/a</v>
          </cell>
          <cell r="E371">
            <v>1.7669999999999999</v>
          </cell>
          <cell r="F371">
            <v>1.63</v>
          </cell>
        </row>
        <row r="372">
          <cell r="A372" t="str">
            <v>PRD</v>
          </cell>
          <cell r="B372">
            <v>1.391</v>
          </cell>
          <cell r="C372">
            <v>2.319</v>
          </cell>
          <cell r="D372">
            <v>2.4929999999999999</v>
          </cell>
          <cell r="E372">
            <v>1.333</v>
          </cell>
          <cell r="F372">
            <v>2.4569999999999999</v>
          </cell>
        </row>
        <row r="373">
          <cell r="A373" t="str">
            <v>PEPS</v>
          </cell>
          <cell r="B373">
            <v>1.7330000000000001</v>
          </cell>
          <cell r="C373">
            <v>2.1070000000000002</v>
          </cell>
          <cell r="D373">
            <v>2.3769999999999998</v>
          </cell>
          <cell r="E373">
            <v>1.49</v>
          </cell>
          <cell r="F373">
            <v>1.4630000000000001</v>
          </cell>
        </row>
        <row r="374">
          <cell r="A374" t="str">
            <v>PERE</v>
          </cell>
          <cell r="B374">
            <v>1.0169999999999999</v>
          </cell>
          <cell r="C374">
            <v>1.127</v>
          </cell>
          <cell r="D374">
            <v>1</v>
          </cell>
          <cell r="E374">
            <v>1.31</v>
          </cell>
          <cell r="F374">
            <v>0.95</v>
          </cell>
        </row>
        <row r="375">
          <cell r="A375" t="str">
            <v>PPC</v>
          </cell>
          <cell r="B375">
            <v>0.54500000000000004</v>
          </cell>
          <cell r="C375">
            <v>0.52600000000000002</v>
          </cell>
          <cell r="D375">
            <v>0.24</v>
          </cell>
          <cell r="E375">
            <v>0.33300000000000002</v>
          </cell>
          <cell r="F375">
            <v>0.57099999999999995</v>
          </cell>
        </row>
        <row r="376">
          <cell r="A376" t="str">
            <v>PTO</v>
          </cell>
          <cell r="B376">
            <v>1.1890000000000001</v>
          </cell>
          <cell r="C376">
            <v>0.92500000000000004</v>
          </cell>
          <cell r="D376">
            <v>1.2709999999999999</v>
          </cell>
          <cell r="E376">
            <v>1.302</v>
          </cell>
          <cell r="F376">
            <v>1.3420000000000001</v>
          </cell>
        </row>
        <row r="377">
          <cell r="A377" t="str">
            <v>PAPA</v>
          </cell>
          <cell r="B377">
            <v>1.1279999999999999</v>
          </cell>
          <cell r="C377">
            <v>1.042</v>
          </cell>
          <cell r="D377">
            <v>0.60699999999999998</v>
          </cell>
          <cell r="E377">
            <v>0.375</v>
          </cell>
          <cell r="F377">
            <v>1.133</v>
          </cell>
        </row>
        <row r="378">
          <cell r="A378" t="str">
            <v>PPP</v>
          </cell>
          <cell r="B378">
            <v>0.90200000000000002</v>
          </cell>
          <cell r="C378">
            <v>0.96899999999999997</v>
          </cell>
          <cell r="D378">
            <v>1.29</v>
          </cell>
          <cell r="E378">
            <v>1</v>
          </cell>
          <cell r="F378">
            <v>0.88500000000000001</v>
          </cell>
        </row>
        <row r="379">
          <cell r="A379" t="str">
            <v>PHOR</v>
          </cell>
          <cell r="B379">
            <v>0.28199999999999997</v>
          </cell>
          <cell r="C379">
            <v>0.35299999999999998</v>
          </cell>
          <cell r="D379">
            <v>0.63300000000000001</v>
          </cell>
          <cell r="E379">
            <v>0.51900000000000002</v>
          </cell>
          <cell r="F379">
            <v>0.61499999999999999</v>
          </cell>
        </row>
        <row r="380">
          <cell r="A380" t="str">
            <v>PEN</v>
          </cell>
          <cell r="B380">
            <v>0.85299999999999998</v>
          </cell>
          <cell r="C380">
            <v>0.93100000000000005</v>
          </cell>
          <cell r="D380">
            <v>1.278</v>
          </cell>
          <cell r="E380">
            <v>1.044</v>
          </cell>
          <cell r="F380">
            <v>1.3520000000000001</v>
          </cell>
        </row>
        <row r="381">
          <cell r="A381" t="str">
            <v>PPL</v>
          </cell>
          <cell r="B381">
            <v>1.476</v>
          </cell>
          <cell r="C381">
            <v>1.76</v>
          </cell>
          <cell r="D381">
            <v>1.5649999999999999</v>
          </cell>
          <cell r="E381">
            <v>1.7669999999999999</v>
          </cell>
          <cell r="F381">
            <v>2.0169999999999999</v>
          </cell>
        </row>
        <row r="382">
          <cell r="A382" t="str">
            <v>PCR</v>
          </cell>
          <cell r="B382">
            <v>1.8660000000000001</v>
          </cell>
          <cell r="C382">
            <v>2.1019999999999999</v>
          </cell>
          <cell r="D382">
            <v>2.1970000000000001</v>
          </cell>
          <cell r="E382">
            <v>2.919</v>
          </cell>
          <cell r="F382">
            <v>3</v>
          </cell>
        </row>
        <row r="383">
          <cell r="A383" t="str">
            <v>PBI</v>
          </cell>
          <cell r="B383" t="str">
            <v>n/a</v>
          </cell>
          <cell r="C383" t="str">
            <v>n/a</v>
          </cell>
          <cell r="D383" t="str">
            <v>n/a</v>
          </cell>
          <cell r="E383" t="str">
            <v>n/a</v>
          </cell>
          <cell r="F383">
            <v>2.738</v>
          </cell>
        </row>
        <row r="384">
          <cell r="A384" t="str">
            <v>PBR</v>
          </cell>
          <cell r="B384">
            <v>0.77700000000000002</v>
          </cell>
          <cell r="C384">
            <v>0.71599999999999997</v>
          </cell>
          <cell r="D384">
            <v>0.61499999999999999</v>
          </cell>
          <cell r="E384">
            <v>0.84099999999999997</v>
          </cell>
          <cell r="F384">
            <v>0.94099999999999995</v>
          </cell>
        </row>
        <row r="385">
          <cell r="A385" t="str">
            <v>PCE</v>
          </cell>
          <cell r="B385">
            <v>2.7989999999999999</v>
          </cell>
          <cell r="C385">
            <v>3.2959999999999998</v>
          </cell>
          <cell r="D385">
            <v>3.0150000000000001</v>
          </cell>
          <cell r="E385">
            <v>3.613</v>
          </cell>
          <cell r="F385">
            <v>3.6339999999999999</v>
          </cell>
        </row>
        <row r="386">
          <cell r="A386" t="str">
            <v>TPJ</v>
          </cell>
          <cell r="B386">
            <v>5.6289999999999996</v>
          </cell>
          <cell r="C386">
            <v>5.7919999999999998</v>
          </cell>
          <cell r="D386">
            <v>5.85</v>
          </cell>
          <cell r="E386">
            <v>5.9139999999999997</v>
          </cell>
          <cell r="F386">
            <v>6.367</v>
          </cell>
        </row>
        <row r="387">
          <cell r="A387" t="str">
            <v>PPA</v>
          </cell>
          <cell r="B387">
            <v>0.90300000000000002</v>
          </cell>
          <cell r="C387">
            <v>1.0249999999999999</v>
          </cell>
          <cell r="D387">
            <v>1.167</v>
          </cell>
          <cell r="E387">
            <v>1.264</v>
          </cell>
          <cell r="F387">
            <v>1.4670000000000001</v>
          </cell>
        </row>
        <row r="388">
          <cell r="A388" t="str">
            <v>PSJ</v>
          </cell>
          <cell r="B388">
            <v>0.36</v>
          </cell>
          <cell r="C388">
            <v>0.27700000000000002</v>
          </cell>
          <cell r="D388">
            <v>0.122</v>
          </cell>
          <cell r="E388">
            <v>7.3999999999999996E-2</v>
          </cell>
          <cell r="F388">
            <v>0.26200000000000001</v>
          </cell>
        </row>
        <row r="389">
          <cell r="A389" t="str">
            <v>POPS</v>
          </cell>
          <cell r="B389">
            <v>0.86199999999999999</v>
          </cell>
          <cell r="C389">
            <v>0.52200000000000002</v>
          </cell>
          <cell r="D389">
            <v>0.63900000000000001</v>
          </cell>
          <cell r="E389">
            <v>1.0580000000000001</v>
          </cell>
          <cell r="F389">
            <v>0.85299999999999998</v>
          </cell>
        </row>
        <row r="390">
          <cell r="A390" t="str">
            <v>POQU</v>
          </cell>
          <cell r="B390">
            <v>0.67500000000000004</v>
          </cell>
          <cell r="C390">
            <v>0.40300000000000002</v>
          </cell>
          <cell r="D390">
            <v>0.5</v>
          </cell>
          <cell r="E390">
            <v>0.29299999999999998</v>
          </cell>
          <cell r="F390">
            <v>0.41699999999999998</v>
          </cell>
        </row>
        <row r="391">
          <cell r="A391" t="str">
            <v>POST</v>
          </cell>
          <cell r="B391">
            <v>0.49399999999999999</v>
          </cell>
          <cell r="C391">
            <v>0.42399999999999999</v>
          </cell>
          <cell r="D391">
            <v>0.57899999999999996</v>
          </cell>
          <cell r="E391">
            <v>0.39200000000000002</v>
          </cell>
          <cell r="F391">
            <v>0.32500000000000001</v>
          </cell>
        </row>
        <row r="392">
          <cell r="A392" t="str">
            <v>PADR</v>
          </cell>
          <cell r="B392">
            <v>0.75600000000000001</v>
          </cell>
          <cell r="C392">
            <v>1.123</v>
          </cell>
          <cell r="D392">
            <v>1.2569999999999999</v>
          </cell>
          <cell r="E392">
            <v>1.6419999999999999</v>
          </cell>
          <cell r="F392">
            <v>1.548</v>
          </cell>
        </row>
        <row r="393">
          <cell r="A393" t="str">
            <v>PROG</v>
          </cell>
          <cell r="B393">
            <v>1.133</v>
          </cell>
          <cell r="C393">
            <v>0.69799999999999995</v>
          </cell>
          <cell r="D393">
            <v>1.0429999999999999</v>
          </cell>
          <cell r="E393">
            <v>1.4650000000000001</v>
          </cell>
          <cell r="F393">
            <v>1</v>
          </cell>
        </row>
        <row r="394">
          <cell r="A394" t="str">
            <v>PCN</v>
          </cell>
          <cell r="B394">
            <v>0.45200000000000001</v>
          </cell>
          <cell r="C394">
            <v>0.54800000000000004</v>
          </cell>
          <cell r="D394">
            <v>0.66900000000000004</v>
          </cell>
          <cell r="E394">
            <v>0.73599999999999999</v>
          </cell>
          <cell r="F394">
            <v>0.88700000000000001</v>
          </cell>
        </row>
        <row r="395">
          <cell r="A395" t="str">
            <v>PSCI</v>
          </cell>
          <cell r="B395">
            <v>2.5649999999999999</v>
          </cell>
          <cell r="C395">
            <v>2.766</v>
          </cell>
          <cell r="D395">
            <v>2.9609999999999999</v>
          </cell>
          <cell r="E395">
            <v>3.5579999999999998</v>
          </cell>
          <cell r="F395">
            <v>3.58</v>
          </cell>
        </row>
        <row r="396">
          <cell r="A396" t="str">
            <v>PWQU</v>
          </cell>
          <cell r="B396">
            <v>0.89400000000000002</v>
          </cell>
          <cell r="C396">
            <v>1.175</v>
          </cell>
          <cell r="D396">
            <v>0.78800000000000003</v>
          </cell>
          <cell r="E396">
            <v>0.65800000000000003</v>
          </cell>
          <cell r="F396">
            <v>1.014</v>
          </cell>
        </row>
        <row r="397">
          <cell r="A397" t="str">
            <v>PSYP</v>
          </cell>
          <cell r="B397">
            <v>3.1059999999999999</v>
          </cell>
          <cell r="C397">
            <v>3.0350000000000001</v>
          </cell>
          <cell r="D397">
            <v>2.6739999999999999</v>
          </cell>
          <cell r="E397">
            <v>2.0659999999999998</v>
          </cell>
          <cell r="F397">
            <v>2.2570000000000001</v>
          </cell>
        </row>
        <row r="398">
          <cell r="A398" t="str">
            <v>PADM</v>
          </cell>
          <cell r="B398">
            <v>0.872</v>
          </cell>
          <cell r="C398">
            <v>0.52600000000000002</v>
          </cell>
          <cell r="D398">
            <v>0.83199999999999996</v>
          </cell>
          <cell r="E398">
            <v>0.86599999999999999</v>
          </cell>
          <cell r="F398">
            <v>1.139</v>
          </cell>
        </row>
        <row r="399">
          <cell r="A399" t="str">
            <v>PUAR</v>
          </cell>
          <cell r="B399">
            <v>1.1719999999999999</v>
          </cell>
          <cell r="C399">
            <v>0.90100000000000002</v>
          </cell>
          <cell r="D399">
            <v>0.94499999999999995</v>
          </cell>
          <cell r="E399">
            <v>0.64700000000000002</v>
          </cell>
          <cell r="F399">
            <v>0.86099999999999999</v>
          </cell>
        </row>
        <row r="400">
          <cell r="A400" t="str">
            <v>PHN</v>
          </cell>
          <cell r="B400">
            <v>0.52800000000000002</v>
          </cell>
          <cell r="C400">
            <v>0.38700000000000001</v>
          </cell>
          <cell r="D400">
            <v>0.48599999999999999</v>
          </cell>
          <cell r="E400">
            <v>0.505</v>
          </cell>
          <cell r="F400">
            <v>0.57599999999999996</v>
          </cell>
        </row>
        <row r="401">
          <cell r="A401" t="str">
            <v>PMAM</v>
          </cell>
          <cell r="B401">
            <v>0.64300000000000002</v>
          </cell>
          <cell r="C401">
            <v>0.63200000000000001</v>
          </cell>
          <cell r="D401">
            <v>0.56699999999999995</v>
          </cell>
          <cell r="E401">
            <v>0.49199999999999999</v>
          </cell>
          <cell r="F401">
            <v>0.65</v>
          </cell>
        </row>
        <row r="402">
          <cell r="A402" t="str">
            <v>RADM</v>
          </cell>
          <cell r="B402">
            <v>0.73699999999999999</v>
          </cell>
          <cell r="C402">
            <v>0.40600000000000003</v>
          </cell>
          <cell r="D402">
            <v>0.53600000000000003</v>
          </cell>
          <cell r="E402">
            <v>0.39200000000000002</v>
          </cell>
          <cell r="F402">
            <v>0.47899999999999998</v>
          </cell>
        </row>
        <row r="403">
          <cell r="A403" t="str">
            <v>REEC</v>
          </cell>
          <cell r="B403">
            <v>0.76400000000000001</v>
          </cell>
          <cell r="C403">
            <v>0.67900000000000005</v>
          </cell>
          <cell r="D403">
            <v>0.28799999999999998</v>
          </cell>
          <cell r="E403">
            <v>0.86799999999999999</v>
          </cell>
          <cell r="F403">
            <v>0.5</v>
          </cell>
        </row>
        <row r="404">
          <cell r="A404" t="str">
            <v>RDA</v>
          </cell>
          <cell r="B404">
            <v>0.52100000000000002</v>
          </cell>
          <cell r="C404">
            <v>0.32400000000000001</v>
          </cell>
          <cell r="D404">
            <v>0.55000000000000004</v>
          </cell>
          <cell r="E404">
            <v>0.78900000000000003</v>
          </cell>
          <cell r="F404">
            <v>1.377</v>
          </cell>
        </row>
        <row r="405">
          <cell r="A405" t="str">
            <v>RES</v>
          </cell>
          <cell r="B405" t="str">
            <v>n/a</v>
          </cell>
          <cell r="C405" t="str">
            <v>n/a</v>
          </cell>
          <cell r="D405" t="str">
            <v>n/a</v>
          </cell>
          <cell r="E405" t="str">
            <v>n/a</v>
          </cell>
          <cell r="F405">
            <v>0.92700000000000005</v>
          </cell>
        </row>
        <row r="406">
          <cell r="A406" t="str">
            <v>REC</v>
          </cell>
          <cell r="B406">
            <v>1.024</v>
          </cell>
          <cell r="C406">
            <v>1.0109999999999999</v>
          </cell>
          <cell r="D406">
            <v>0.90100000000000002</v>
          </cell>
          <cell r="E406">
            <v>0.84199999999999997</v>
          </cell>
          <cell r="F406">
            <v>1.177</v>
          </cell>
        </row>
        <row r="407">
          <cell r="A407" t="str">
            <v>ROES</v>
          </cell>
          <cell r="B407">
            <v>1.46</v>
          </cell>
          <cell r="C407">
            <v>1.8540000000000001</v>
          </cell>
          <cell r="D407">
            <v>1.194</v>
          </cell>
          <cell r="E407">
            <v>1.2929999999999999</v>
          </cell>
          <cell r="F407">
            <v>1.7889999999999999</v>
          </cell>
        </row>
        <row r="408">
          <cell r="A408" t="str">
            <v>ROIW</v>
          </cell>
          <cell r="B408">
            <v>0.22</v>
          </cell>
          <cell r="C408">
            <v>0.38600000000000001</v>
          </cell>
          <cell r="D408">
            <v>0.37</v>
          </cell>
          <cell r="E408">
            <v>0.45500000000000002</v>
          </cell>
          <cell r="F408">
            <v>0.39</v>
          </cell>
        </row>
        <row r="409">
          <cell r="A409" t="str">
            <v>RISK</v>
          </cell>
          <cell r="B409">
            <v>1.389</v>
          </cell>
          <cell r="C409">
            <v>1.1910000000000001</v>
          </cell>
          <cell r="D409">
            <v>0.96299999999999997</v>
          </cell>
          <cell r="E409">
            <v>1.0640000000000001</v>
          </cell>
          <cell r="F409">
            <v>1.321</v>
          </cell>
        </row>
        <row r="410">
          <cell r="A410" t="str">
            <v>SAJE</v>
          </cell>
          <cell r="B410">
            <v>0.104</v>
          </cell>
          <cell r="C410">
            <v>0.21299999999999999</v>
          </cell>
          <cell r="D410">
            <v>0.375</v>
          </cell>
          <cell r="E410">
            <v>0.29499999999999998</v>
          </cell>
          <cell r="F410">
            <v>0.33700000000000002</v>
          </cell>
        </row>
        <row r="411">
          <cell r="A411" t="str">
            <v>SCS</v>
          </cell>
          <cell r="B411">
            <v>0.60299999999999998</v>
          </cell>
          <cell r="C411">
            <v>0.49299999999999999</v>
          </cell>
          <cell r="D411">
            <v>0.73099999999999998</v>
          </cell>
          <cell r="E411">
            <v>0.44800000000000001</v>
          </cell>
          <cell r="F411">
            <v>0.85699999999999998</v>
          </cell>
        </row>
        <row r="412">
          <cell r="A412" t="str">
            <v>SJOE</v>
          </cell>
          <cell r="B412">
            <v>0.32400000000000001</v>
          </cell>
          <cell r="C412">
            <v>0.44600000000000001</v>
          </cell>
          <cell r="D412">
            <v>0.49299999999999999</v>
          </cell>
          <cell r="E412">
            <v>0.5</v>
          </cell>
          <cell r="F412">
            <v>0.53100000000000003</v>
          </cell>
        </row>
        <row r="413">
          <cell r="A413" t="str">
            <v>SJI</v>
          </cell>
          <cell r="B413">
            <v>1.7769999999999999</v>
          </cell>
          <cell r="C413">
            <v>1.7390000000000001</v>
          </cell>
          <cell r="D413">
            <v>1.782</v>
          </cell>
          <cell r="E413">
            <v>1.9419999999999999</v>
          </cell>
          <cell r="F413">
            <v>1.9119999999999999</v>
          </cell>
        </row>
        <row r="414">
          <cell r="A414" t="str">
            <v>SMS</v>
          </cell>
          <cell r="B414">
            <v>0.66700000000000004</v>
          </cell>
          <cell r="C414">
            <v>0.89900000000000002</v>
          </cell>
          <cell r="D414">
            <v>1.117</v>
          </cell>
          <cell r="E414">
            <v>0.93100000000000005</v>
          </cell>
          <cell r="F414">
            <v>1.7170000000000001</v>
          </cell>
        </row>
        <row r="415">
          <cell r="A415" t="str">
            <v>SJM</v>
          </cell>
          <cell r="B415">
            <v>7.3999999999999996E-2</v>
          </cell>
          <cell r="C415">
            <v>0.28999999999999998</v>
          </cell>
          <cell r="D415">
            <v>0.33700000000000002</v>
          </cell>
          <cell r="E415">
            <v>0.41699999999999998</v>
          </cell>
          <cell r="F415">
            <v>0.308</v>
          </cell>
        </row>
        <row r="416">
          <cell r="A416" t="str">
            <v>SJOP</v>
          </cell>
          <cell r="B416">
            <v>0.33</v>
          </cell>
          <cell r="C416">
            <v>0.42699999999999999</v>
          </cell>
          <cell r="D416">
            <v>0.73</v>
          </cell>
          <cell r="E416">
            <v>1.2370000000000001</v>
          </cell>
          <cell r="F416">
            <v>1.0489999999999999</v>
          </cell>
        </row>
        <row r="417">
          <cell r="A417" t="str">
            <v>SJOS</v>
          </cell>
          <cell r="B417">
            <v>0.65500000000000003</v>
          </cell>
          <cell r="C417">
            <v>0.60499999999999998</v>
          </cell>
          <cell r="D417">
            <v>0.52200000000000002</v>
          </cell>
          <cell r="E417">
            <v>0.74099999999999999</v>
          </cell>
          <cell r="F417">
            <v>0.84899999999999998</v>
          </cell>
        </row>
        <row r="418">
          <cell r="A418" t="str">
            <v>SCPS</v>
          </cell>
          <cell r="B418">
            <v>0.70299999999999996</v>
          </cell>
          <cell r="C418">
            <v>0.23699999999999999</v>
          </cell>
          <cell r="D418">
            <v>0.371</v>
          </cell>
          <cell r="E418">
            <v>0.28100000000000003</v>
          </cell>
          <cell r="F418">
            <v>0.67700000000000005</v>
          </cell>
        </row>
        <row r="419">
          <cell r="A419" t="str">
            <v>SJPE</v>
          </cell>
          <cell r="B419">
            <v>0.45</v>
          </cell>
          <cell r="C419">
            <v>0.49099999999999999</v>
          </cell>
          <cell r="D419">
            <v>0.34399999999999997</v>
          </cell>
          <cell r="E419">
            <v>0.38500000000000001</v>
          </cell>
          <cell r="F419">
            <v>0.61199999999999999</v>
          </cell>
        </row>
        <row r="420">
          <cell r="A420" t="str">
            <v>SED</v>
          </cell>
          <cell r="B420">
            <v>1.7929999999999999</v>
          </cell>
          <cell r="C420">
            <v>1.72</v>
          </cell>
          <cell r="D420">
            <v>2.0590000000000002</v>
          </cell>
          <cell r="E420">
            <v>1.615</v>
          </cell>
          <cell r="F420">
            <v>1.7170000000000001</v>
          </cell>
        </row>
        <row r="421">
          <cell r="A421" t="str">
            <v>SDI</v>
          </cell>
          <cell r="B421">
            <v>0.90200000000000002</v>
          </cell>
          <cell r="C421">
            <v>1.39</v>
          </cell>
          <cell r="D421">
            <v>2.052</v>
          </cell>
          <cell r="E421">
            <v>2.0409999999999999</v>
          </cell>
          <cell r="F421">
            <v>2.581</v>
          </cell>
        </row>
        <row r="422">
          <cell r="A422" t="str">
            <v>SJTG</v>
          </cell>
          <cell r="B422">
            <v>0.28000000000000003</v>
          </cell>
          <cell r="C422">
            <v>0.34399999999999997</v>
          </cell>
          <cell r="D422">
            <v>1</v>
          </cell>
          <cell r="E422">
            <v>0.27300000000000002</v>
          </cell>
          <cell r="F422">
            <v>1.0289999999999999</v>
          </cell>
        </row>
        <row r="423">
          <cell r="A423" t="str">
            <v>SRT</v>
          </cell>
          <cell r="B423" t="str">
            <v>n/a</v>
          </cell>
          <cell r="C423" t="str">
            <v>n/a</v>
          </cell>
          <cell r="D423">
            <v>0.85899999999999999</v>
          </cell>
          <cell r="E423">
            <v>0.79</v>
          </cell>
          <cell r="F423">
            <v>0.90500000000000003</v>
          </cell>
        </row>
        <row r="424">
          <cell r="A424" t="str">
            <v>SODE</v>
          </cell>
          <cell r="B424">
            <v>0.88600000000000001</v>
          </cell>
          <cell r="C424">
            <v>1.0189999999999999</v>
          </cell>
          <cell r="D424">
            <v>1.2130000000000001</v>
          </cell>
          <cell r="E424">
            <v>1.4259999999999999</v>
          </cell>
          <cell r="F424">
            <v>1.365</v>
          </cell>
        </row>
        <row r="425">
          <cell r="A425" t="str">
            <v>SPOL</v>
          </cell>
          <cell r="B425">
            <v>0.66700000000000004</v>
          </cell>
          <cell r="C425">
            <v>0.59099999999999997</v>
          </cell>
          <cell r="D425">
            <v>0.54700000000000004</v>
          </cell>
          <cell r="E425">
            <v>0.64</v>
          </cell>
          <cell r="F425">
            <v>0.48899999999999999</v>
          </cell>
        </row>
        <row r="426">
          <cell r="A426" t="str">
            <v>SSQU</v>
          </cell>
          <cell r="B426">
            <v>0.67</v>
          </cell>
          <cell r="C426">
            <v>0.63200000000000001</v>
          </cell>
          <cell r="D426">
            <v>0.52900000000000003</v>
          </cell>
          <cell r="E426">
            <v>0.45</v>
          </cell>
          <cell r="F426">
            <v>0.57399999999999995</v>
          </cell>
        </row>
        <row r="427">
          <cell r="A427" t="str">
            <v>SHIL</v>
          </cell>
          <cell r="B427">
            <v>1.4810000000000001</v>
          </cell>
          <cell r="C427">
            <v>1.24</v>
          </cell>
          <cell r="D427">
            <v>0.78100000000000003</v>
          </cell>
          <cell r="E427">
            <v>1.7609999999999999</v>
          </cell>
          <cell r="F427">
            <v>1.325</v>
          </cell>
        </row>
        <row r="428">
          <cell r="A428" t="str">
            <v>SOIN</v>
          </cell>
          <cell r="B428">
            <v>0.26</v>
          </cell>
          <cell r="C428">
            <v>0.246</v>
          </cell>
          <cell r="D428">
            <v>0.25</v>
          </cell>
          <cell r="E428">
            <v>0.2</v>
          </cell>
          <cell r="F428">
            <v>0.29099999999999998</v>
          </cell>
        </row>
        <row r="429">
          <cell r="A429" t="str">
            <v>SOME</v>
          </cell>
          <cell r="B429">
            <v>1.2270000000000001</v>
          </cell>
          <cell r="C429">
            <v>1.1759999999999999</v>
          </cell>
          <cell r="D429">
            <v>1.35</v>
          </cell>
          <cell r="E429">
            <v>0.84</v>
          </cell>
          <cell r="F429">
            <v>1.1200000000000001</v>
          </cell>
        </row>
        <row r="430">
          <cell r="A430" t="str">
            <v>TSQ</v>
          </cell>
          <cell r="B430">
            <v>0.6</v>
          </cell>
          <cell r="C430">
            <v>0.45600000000000002</v>
          </cell>
          <cell r="D430">
            <v>0.33300000000000002</v>
          </cell>
          <cell r="E430">
            <v>0.39700000000000002</v>
          </cell>
          <cell r="F430">
            <v>0.33800000000000002</v>
          </cell>
        </row>
        <row r="431">
          <cell r="A431" t="str">
            <v>SORE</v>
          </cell>
          <cell r="B431">
            <v>1.069</v>
          </cell>
          <cell r="C431">
            <v>0.66100000000000003</v>
          </cell>
          <cell r="D431">
            <v>0.63200000000000001</v>
          </cell>
          <cell r="E431">
            <v>0.78200000000000003</v>
          </cell>
          <cell r="F431">
            <v>0.58799999999999997</v>
          </cell>
        </row>
        <row r="432">
          <cell r="A432" t="str">
            <v>SORU</v>
          </cell>
          <cell r="B432">
            <v>1.1319999999999999</v>
          </cell>
          <cell r="C432">
            <v>0.86899999999999999</v>
          </cell>
          <cell r="D432">
            <v>1.286</v>
          </cell>
          <cell r="E432">
            <v>1.468</v>
          </cell>
          <cell r="F432">
            <v>1.617</v>
          </cell>
        </row>
        <row r="433">
          <cell r="A433" t="str">
            <v>SOTH</v>
          </cell>
          <cell r="B433">
            <v>0.67900000000000005</v>
          </cell>
          <cell r="C433">
            <v>0.5</v>
          </cell>
          <cell r="D433">
            <v>0.86299999999999999</v>
          </cell>
          <cell r="E433">
            <v>1.1319999999999999</v>
          </cell>
          <cell r="F433">
            <v>1.0249999999999999</v>
          </cell>
        </row>
        <row r="434">
          <cell r="A434" t="str">
            <v>STAN</v>
          </cell>
          <cell r="B434">
            <v>0.47699999999999998</v>
          </cell>
          <cell r="C434">
            <v>0.318</v>
          </cell>
          <cell r="D434">
            <v>0.25</v>
          </cell>
          <cell r="E434">
            <v>0.222</v>
          </cell>
          <cell r="F434">
            <v>0.29299999999999998</v>
          </cell>
        </row>
        <row r="435">
          <cell r="A435" t="str">
            <v>SAPM</v>
          </cell>
          <cell r="B435">
            <v>0.69799999999999995</v>
          </cell>
          <cell r="C435">
            <v>0.69599999999999995</v>
          </cell>
          <cell r="D435">
            <v>0.77</v>
          </cell>
          <cell r="E435">
            <v>0.85299999999999998</v>
          </cell>
          <cell r="F435">
            <v>0.53600000000000003</v>
          </cell>
        </row>
        <row r="436">
          <cell r="A436" t="str">
            <v>SIFP</v>
          </cell>
          <cell r="B436">
            <v>0.98399999999999999</v>
          </cell>
          <cell r="C436">
            <v>1.081</v>
          </cell>
          <cell r="D436">
            <v>0.67200000000000004</v>
          </cell>
          <cell r="E436">
            <v>1.0489999999999999</v>
          </cell>
          <cell r="F436">
            <v>1</v>
          </cell>
        </row>
        <row r="437">
          <cell r="A437" t="str">
            <v>SEN</v>
          </cell>
          <cell r="B437">
            <v>1.921</v>
          </cell>
          <cell r="C437">
            <v>1.2789999999999999</v>
          </cell>
          <cell r="D437">
            <v>1.6739999999999999</v>
          </cell>
          <cell r="E437">
            <v>1.4319999999999999</v>
          </cell>
          <cell r="F437">
            <v>1.2270000000000001</v>
          </cell>
        </row>
        <row r="438">
          <cell r="A438" t="str">
            <v>TRAN</v>
          </cell>
          <cell r="B438">
            <v>2.698</v>
          </cell>
          <cell r="C438">
            <v>3.093</v>
          </cell>
          <cell r="D438">
            <v>2.5739999999999998</v>
          </cell>
          <cell r="E438">
            <v>2.4380000000000002</v>
          </cell>
          <cell r="F438">
            <v>2.3879999999999999</v>
          </cell>
        </row>
        <row r="439">
          <cell r="A439" t="str">
            <v>TCRE</v>
          </cell>
          <cell r="B439">
            <v>0.3</v>
          </cell>
          <cell r="C439">
            <v>0.50800000000000001</v>
          </cell>
          <cell r="D439">
            <v>0.91400000000000003</v>
          </cell>
          <cell r="E439">
            <v>0.49399999999999999</v>
          </cell>
          <cell r="F439">
            <v>0.66300000000000003</v>
          </cell>
        </row>
        <row r="440">
          <cell r="A440" t="str">
            <v>TEA</v>
          </cell>
          <cell r="B440">
            <v>1.1779999999999999</v>
          </cell>
          <cell r="C440">
            <v>1.9790000000000001</v>
          </cell>
          <cell r="D440">
            <v>1.282</v>
          </cell>
          <cell r="E440">
            <v>1.4870000000000001</v>
          </cell>
          <cell r="F440">
            <v>1.603</v>
          </cell>
        </row>
        <row r="441">
          <cell r="A441" t="str">
            <v>TEB</v>
          </cell>
          <cell r="B441">
            <v>3.2559999999999998</v>
          </cell>
          <cell r="C441">
            <v>2.4769999999999999</v>
          </cell>
          <cell r="D441">
            <v>3.1960000000000002</v>
          </cell>
          <cell r="E441">
            <v>2.5859999999999999</v>
          </cell>
          <cell r="F441">
            <v>1.8540000000000001</v>
          </cell>
        </row>
        <row r="442">
          <cell r="A442" t="str">
            <v>TER</v>
          </cell>
          <cell r="B442">
            <v>1.1000000000000001</v>
          </cell>
          <cell r="C442">
            <v>1.0669999999999999</v>
          </cell>
          <cell r="D442">
            <v>0.874</v>
          </cell>
          <cell r="E442">
            <v>1.667</v>
          </cell>
          <cell r="F442">
            <v>2.0590000000000002</v>
          </cell>
        </row>
        <row r="443">
          <cell r="A443" t="str">
            <v>TAP</v>
          </cell>
          <cell r="B443" t="str">
            <v>n/a</v>
          </cell>
          <cell r="C443" t="str">
            <v>n/a</v>
          </cell>
          <cell r="D443" t="str">
            <v>n/a</v>
          </cell>
          <cell r="E443">
            <v>1.2290000000000001</v>
          </cell>
          <cell r="F443">
            <v>1.3080000000000001</v>
          </cell>
        </row>
        <row r="444">
          <cell r="A444" t="str">
            <v>TESG</v>
          </cell>
          <cell r="B444">
            <v>0.311</v>
          </cell>
          <cell r="C444">
            <v>0.46400000000000002</v>
          </cell>
          <cell r="D444">
            <v>0.61199999999999999</v>
          </cell>
          <cell r="E444">
            <v>0.77800000000000002</v>
          </cell>
          <cell r="F444">
            <v>0.51800000000000002</v>
          </cell>
        </row>
        <row r="445">
          <cell r="A445" t="str">
            <v>TAN</v>
          </cell>
          <cell r="B445">
            <v>2.6120000000000001</v>
          </cell>
          <cell r="C445">
            <v>2.8639999999999999</v>
          </cell>
          <cell r="D445">
            <v>2.1579999999999999</v>
          </cell>
          <cell r="E445">
            <v>1.7370000000000001</v>
          </cell>
          <cell r="F445">
            <v>1.99</v>
          </cell>
        </row>
        <row r="446">
          <cell r="A446" t="str">
            <v>TRA</v>
          </cell>
          <cell r="B446" t="str">
            <v>n/a</v>
          </cell>
          <cell r="C446">
            <v>3.6890000000000001</v>
          </cell>
          <cell r="D446">
            <v>5.4189999999999996</v>
          </cell>
          <cell r="E446">
            <v>6.2069999999999999</v>
          </cell>
          <cell r="F446">
            <v>7.1859999999999999</v>
          </cell>
        </row>
        <row r="447">
          <cell r="A447" t="str">
            <v>TRF</v>
          </cell>
          <cell r="B447">
            <v>3.7650000000000001</v>
          </cell>
          <cell r="C447">
            <v>3.0449999999999999</v>
          </cell>
          <cell r="D447">
            <v>3.02</v>
          </cell>
          <cell r="E447">
            <v>2.9260000000000002</v>
          </cell>
          <cell r="F447">
            <v>3.7080000000000002</v>
          </cell>
        </row>
        <row r="448">
          <cell r="A448" t="str">
            <v>TME</v>
          </cell>
          <cell r="B448">
            <v>1.744</v>
          </cell>
          <cell r="C448">
            <v>1.2370000000000001</v>
          </cell>
          <cell r="D448">
            <v>1.3029999999999999</v>
          </cell>
          <cell r="E448">
            <v>1.7390000000000001</v>
          </cell>
          <cell r="F448">
            <v>1.613</v>
          </cell>
        </row>
        <row r="449">
          <cell r="A449" t="str">
            <v>TRI</v>
          </cell>
          <cell r="B449">
            <v>2.048</v>
          </cell>
          <cell r="C449">
            <v>1.8580000000000001</v>
          </cell>
          <cell r="D449">
            <v>2.52</v>
          </cell>
          <cell r="E449">
            <v>1.204</v>
          </cell>
          <cell r="F449">
            <v>1.2949999999999999</v>
          </cell>
        </row>
        <row r="450">
          <cell r="A450" t="str">
            <v>TMI</v>
          </cell>
          <cell r="B450">
            <v>1.35</v>
          </cell>
          <cell r="C450">
            <v>1.5</v>
          </cell>
          <cell r="D450">
            <v>1.796</v>
          </cell>
          <cell r="E450">
            <v>2.1560000000000001</v>
          </cell>
          <cell r="F450">
            <v>1.9690000000000001</v>
          </cell>
        </row>
        <row r="451">
          <cell r="A451" t="str">
            <v>VHE</v>
          </cell>
          <cell r="B451" t="str">
            <v>n/a</v>
          </cell>
          <cell r="C451" t="str">
            <v>n/a</v>
          </cell>
          <cell r="D451" t="str">
            <v>n/a</v>
          </cell>
          <cell r="E451" t="str">
            <v>n/a</v>
          </cell>
          <cell r="F451">
            <v>3.657</v>
          </cell>
        </row>
        <row r="452">
          <cell r="A452" t="str">
            <v>VAA</v>
          </cell>
          <cell r="B452" t="str">
            <v>n/a</v>
          </cell>
          <cell r="C452" t="str">
            <v>n/a</v>
          </cell>
          <cell r="D452" t="str">
            <v>n/a</v>
          </cell>
          <cell r="E452" t="str">
            <v>n/a</v>
          </cell>
          <cell r="F452">
            <v>1.151</v>
          </cell>
        </row>
        <row r="453">
          <cell r="A453" t="str">
            <v>VDE</v>
          </cell>
          <cell r="B453">
            <v>0.65800000000000003</v>
          </cell>
          <cell r="C453">
            <v>0.93400000000000005</v>
          </cell>
          <cell r="D453">
            <v>0.95199999999999996</v>
          </cell>
          <cell r="E453">
            <v>1.0680000000000001</v>
          </cell>
          <cell r="F453">
            <v>1.2629999999999999</v>
          </cell>
        </row>
        <row r="454">
          <cell r="A454" t="str">
            <v>VOP</v>
          </cell>
          <cell r="B454" t="str">
            <v>n/a</v>
          </cell>
          <cell r="C454" t="str">
            <v>n/a</v>
          </cell>
          <cell r="D454" t="str">
            <v>n/a</v>
          </cell>
          <cell r="E454">
            <v>0.747</v>
          </cell>
          <cell r="F454">
            <v>0.68300000000000005</v>
          </cell>
        </row>
        <row r="455">
          <cell r="A455" t="str">
            <v>VRU</v>
          </cell>
          <cell r="B455">
            <v>0.52600000000000002</v>
          </cell>
          <cell r="C455">
            <v>0.73099999999999998</v>
          </cell>
          <cell r="D455">
            <v>0.55100000000000005</v>
          </cell>
          <cell r="E455">
            <v>0.57299999999999995</v>
          </cell>
          <cell r="F455">
            <v>0.66</v>
          </cell>
        </row>
        <row r="456">
          <cell r="A456" t="str">
            <v>VSU</v>
          </cell>
          <cell r="B456">
            <v>0.95699999999999996</v>
          </cell>
          <cell r="C456">
            <v>0.77900000000000003</v>
          </cell>
          <cell r="D456">
            <v>1.0449999999999999</v>
          </cell>
          <cell r="E456">
            <v>1.196</v>
          </cell>
          <cell r="F456">
            <v>0.99299999999999999</v>
          </cell>
        </row>
        <row r="457">
          <cell r="A457" t="str">
            <v>VOX</v>
          </cell>
          <cell r="B457">
            <v>2.0670000000000002</v>
          </cell>
          <cell r="C457">
            <v>1.944</v>
          </cell>
          <cell r="D457">
            <v>2.0880000000000001</v>
          </cell>
          <cell r="E457">
            <v>1.161</v>
          </cell>
          <cell r="F457">
            <v>1.762</v>
          </cell>
        </row>
        <row r="458">
          <cell r="A458" t="str">
            <v>WRE</v>
          </cell>
          <cell r="B458">
            <v>0.78500000000000003</v>
          </cell>
          <cell r="C458">
            <v>0.98899999999999999</v>
          </cell>
          <cell r="D458">
            <v>1.2909999999999999</v>
          </cell>
          <cell r="E458">
            <v>1.056</v>
          </cell>
          <cell r="F458">
            <v>1.2649999999999999</v>
          </cell>
        </row>
        <row r="459">
          <cell r="A459" t="str">
            <v>TWEC</v>
          </cell>
          <cell r="B459">
            <v>0.69599999999999995</v>
          </cell>
          <cell r="C459">
            <v>0.71899999999999997</v>
          </cell>
          <cell r="D459">
            <v>0.74399999999999999</v>
          </cell>
          <cell r="E459">
            <v>0.49199999999999999</v>
          </cell>
          <cell r="F459">
            <v>0.66700000000000004</v>
          </cell>
        </row>
        <row r="460">
          <cell r="A460" t="str">
            <v>WRR</v>
          </cell>
          <cell r="B460" t="str">
            <v>n/a</v>
          </cell>
          <cell r="C460">
            <v>2.5049999999999999</v>
          </cell>
          <cell r="D460">
            <v>1.7569999999999999</v>
          </cell>
          <cell r="E460">
            <v>2.0739999999999998</v>
          </cell>
          <cell r="F460">
            <v>1.984</v>
          </cell>
        </row>
        <row r="461">
          <cell r="A461" t="str">
            <v>XEN</v>
          </cell>
          <cell r="B461">
            <v>3.2679999999999998</v>
          </cell>
          <cell r="C461">
            <v>2.879</v>
          </cell>
          <cell r="D461">
            <v>2.581</v>
          </cell>
          <cell r="E461">
            <v>2.4369999999999998</v>
          </cell>
          <cell r="F461">
            <v>2.8759999999999999</v>
          </cell>
        </row>
        <row r="462">
          <cell r="A462" t="str">
            <v>ZOJ</v>
          </cell>
          <cell r="B462">
            <v>1.3069999999999999</v>
          </cell>
          <cell r="C462">
            <v>1.2070000000000001</v>
          </cell>
          <cell r="D462">
            <v>1.409</v>
          </cell>
          <cell r="E462">
            <v>1.524</v>
          </cell>
          <cell r="F462">
            <v>1.6240000000000001</v>
          </cell>
        </row>
        <row r="463">
          <cell r="A463" t="str">
            <v>ZSC</v>
          </cell>
          <cell r="B463">
            <v>2.375</v>
          </cell>
          <cell r="C463">
            <v>2.516</v>
          </cell>
          <cell r="D463">
            <v>1.171</v>
          </cell>
          <cell r="E463">
            <v>1.4770000000000001</v>
          </cell>
          <cell r="F463">
            <v>2.411</v>
          </cell>
        </row>
        <row r="464">
          <cell r="A464" t="str">
            <v>ZYGO</v>
          </cell>
          <cell r="B464">
            <v>0.29299999999999998</v>
          </cell>
          <cell r="C464">
            <v>0.28399999999999997</v>
          </cell>
          <cell r="D464">
            <v>0.19</v>
          </cell>
          <cell r="E464">
            <v>0.27800000000000002</v>
          </cell>
          <cell r="F464">
            <v>0.13600000000000001</v>
          </cell>
        </row>
        <row r="466">
          <cell r="B466">
            <v>1.2937205882352938</v>
          </cell>
          <cell r="C466">
            <v>1.3392890995260671</v>
          </cell>
          <cell r="D466">
            <v>1.3946436781609193</v>
          </cell>
          <cell r="E466">
            <v>1.436973333333333</v>
          </cell>
          <cell r="F466">
            <v>1.5515434782608688</v>
          </cell>
        </row>
      </sheetData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2"/>
      <sheetName val="代碼1"/>
      <sheetName val="代碼 2"/>
      <sheetName val="系所代碼"/>
      <sheetName val="簡碼"/>
      <sheetName val="統計"/>
      <sheetName val="科技部業務費"/>
      <sheetName val="東部自然"/>
      <sheetName val="校務基金統計"/>
      <sheetName val="請購"/>
      <sheetName val="預估106"/>
      <sheetName val="106借支"/>
      <sheetName val="人社"/>
      <sheetName val="實際"/>
      <sheetName val="教育部"/>
      <sheetName val="工作表1"/>
      <sheetName val="工作表1 (2)"/>
      <sheetName val="105借支"/>
      <sheetName val="圖書"/>
      <sheetName val="超越"/>
      <sheetName val="可刪"/>
      <sheetName val="尋書單"/>
      <sheetName val="四大"/>
      <sheetName val="交貨日數"/>
      <sheetName val="共約計算"/>
      <sheetName val="WOS"/>
      <sheetName val="專班"/>
      <sheetName val="107未付款"/>
      <sheetName val="三民"/>
    </sheetNames>
    <sheetDataSet>
      <sheetData sheetId="0"/>
      <sheetData sheetId="1">
        <row r="1">
          <cell r="A1" t="str">
            <v>小額採購</v>
          </cell>
          <cell r="D1" t="str">
            <v>資本門</v>
          </cell>
        </row>
        <row r="2">
          <cell r="D2" t="str">
            <v>經常門</v>
          </cell>
        </row>
        <row r="3">
          <cell r="D3" t="str">
            <v>無形資產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2"/>
      <sheetName val="代碼1"/>
      <sheetName val="代碼 2"/>
      <sheetName val="系所代碼"/>
      <sheetName val="統計"/>
      <sheetName val="校務基金統計"/>
      <sheetName val="請購"/>
      <sheetName val="圖書館"/>
      <sheetName val="共約計算"/>
      <sheetName val="惠萍"/>
      <sheetName val="102"/>
      <sheetName val="101"/>
      <sheetName val="Sheet2"/>
      <sheetName val="Sheet1"/>
      <sheetName val="Sheet3"/>
    </sheetNames>
    <sheetDataSet>
      <sheetData sheetId="0"/>
      <sheetData sheetId="1">
        <row r="1">
          <cell r="A1" t="str">
            <v>小額採購</v>
          </cell>
          <cell r="C1" t="str">
            <v>理工學院</v>
          </cell>
          <cell r="E1" t="str">
            <v>中文國內</v>
          </cell>
        </row>
        <row r="2">
          <cell r="A2" t="str">
            <v>共同供應契約</v>
          </cell>
          <cell r="C2" t="str">
            <v>人文社會學院</v>
          </cell>
          <cell r="E2" t="str">
            <v>中文大陸</v>
          </cell>
        </row>
        <row r="3">
          <cell r="A3" t="str">
            <v>限制性招標</v>
          </cell>
          <cell r="C3" t="str">
            <v>環境學院</v>
          </cell>
          <cell r="E3" t="str">
            <v>日文</v>
          </cell>
        </row>
        <row r="4">
          <cell r="A4" t="str">
            <v>公開招標</v>
          </cell>
          <cell r="C4" t="str">
            <v>管理學院</v>
          </cell>
          <cell r="E4" t="str">
            <v>西文</v>
          </cell>
        </row>
        <row r="5">
          <cell r="C5" t="str">
            <v>原民院</v>
          </cell>
        </row>
        <row r="6">
          <cell r="C6" t="str">
            <v>藝術學院</v>
          </cell>
        </row>
        <row r="7">
          <cell r="C7" t="str">
            <v>教育學院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iencedirect.com/science/journal/1433831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B11" sqref="B11"/>
    </sheetView>
  </sheetViews>
  <sheetFormatPr defaultRowHeight="16.5"/>
  <cols>
    <col min="1" max="1" width="23.125" customWidth="1"/>
    <col min="2" max="2" width="40.75" customWidth="1"/>
    <col min="3" max="3" width="10" customWidth="1"/>
    <col min="4" max="4" width="28.75" customWidth="1"/>
    <col min="5" max="5" width="22.375" customWidth="1"/>
    <col min="6" max="6" width="10.5" customWidth="1"/>
  </cols>
  <sheetData>
    <row r="1" spans="1:6">
      <c r="A1" s="105" t="s">
        <v>342</v>
      </c>
      <c r="B1" s="105" t="s">
        <v>343</v>
      </c>
      <c r="C1" s="105" t="s">
        <v>344</v>
      </c>
      <c r="D1" s="105" t="s">
        <v>445</v>
      </c>
      <c r="E1" s="105" t="s">
        <v>446</v>
      </c>
      <c r="F1" s="105" t="s">
        <v>448</v>
      </c>
    </row>
    <row r="2" spans="1:6" ht="66">
      <c r="A2" s="1" t="s">
        <v>345</v>
      </c>
      <c r="B2" s="104" t="s">
        <v>444</v>
      </c>
      <c r="C2" s="1" t="s">
        <v>544</v>
      </c>
      <c r="D2" s="104" t="s">
        <v>655</v>
      </c>
      <c r="E2" s="118" t="s">
        <v>656</v>
      </c>
      <c r="F2" s="103"/>
    </row>
  </sheetData>
  <phoneticPr fontId="4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9" workbookViewId="0">
      <selection activeCell="I9" sqref="I9"/>
    </sheetView>
  </sheetViews>
  <sheetFormatPr defaultRowHeight="16.5"/>
  <sheetData>
    <row r="1" spans="1:12">
      <c r="A1" s="70" t="s">
        <v>298</v>
      </c>
      <c r="B1" s="70" t="s">
        <v>299</v>
      </c>
      <c r="C1" s="71" t="s">
        <v>300</v>
      </c>
      <c r="D1" s="71" t="s">
        <v>301</v>
      </c>
      <c r="E1" s="61" t="s">
        <v>286</v>
      </c>
      <c r="F1" s="61" t="s">
        <v>287</v>
      </c>
      <c r="G1" s="61" t="s">
        <v>288</v>
      </c>
      <c r="H1" s="61" t="s">
        <v>289</v>
      </c>
      <c r="I1" s="61" t="s">
        <v>290</v>
      </c>
      <c r="J1" s="61" t="s">
        <v>291</v>
      </c>
      <c r="K1" s="61" t="s">
        <v>292</v>
      </c>
      <c r="L1" s="61" t="s">
        <v>293</v>
      </c>
    </row>
    <row r="2" spans="1:12">
      <c r="A2" s="72" t="s">
        <v>230</v>
      </c>
      <c r="B2" s="72" t="s">
        <v>258</v>
      </c>
      <c r="C2" s="73">
        <v>121</v>
      </c>
      <c r="D2" s="73">
        <v>308453</v>
      </c>
      <c r="E2" s="74" t="s">
        <v>302</v>
      </c>
      <c r="F2" s="74" t="s">
        <v>302</v>
      </c>
      <c r="G2" s="74" t="s">
        <v>302</v>
      </c>
      <c r="H2" s="74"/>
      <c r="I2" s="74"/>
      <c r="J2" s="74"/>
      <c r="K2" s="74"/>
      <c r="L2" s="74"/>
    </row>
    <row r="3" spans="1:12">
      <c r="A3" s="72" t="s">
        <v>230</v>
      </c>
      <c r="B3" s="72" t="s">
        <v>260</v>
      </c>
      <c r="C3" s="73">
        <v>25</v>
      </c>
      <c r="D3" s="73">
        <v>12658</v>
      </c>
      <c r="E3" s="74"/>
      <c r="F3" s="74"/>
      <c r="G3" s="74"/>
      <c r="H3" s="74"/>
      <c r="I3" s="74" t="s">
        <v>302</v>
      </c>
      <c r="J3" s="74" t="s">
        <v>302</v>
      </c>
      <c r="K3" s="74" t="s">
        <v>302</v>
      </c>
      <c r="L3" s="74" t="s">
        <v>302</v>
      </c>
    </row>
    <row r="4" spans="1:12">
      <c r="A4" s="72" t="s">
        <v>230</v>
      </c>
      <c r="B4" s="72" t="s">
        <v>255</v>
      </c>
      <c r="C4" s="73">
        <v>151</v>
      </c>
      <c r="D4" s="73">
        <v>865331</v>
      </c>
      <c r="E4" s="74" t="s">
        <v>302</v>
      </c>
      <c r="F4" s="74" t="s">
        <v>302</v>
      </c>
      <c r="G4" s="74" t="s">
        <v>302</v>
      </c>
      <c r="H4" s="74"/>
      <c r="I4" s="74"/>
      <c r="J4" s="74"/>
      <c r="K4" s="74"/>
      <c r="L4" s="74"/>
    </row>
    <row r="5" spans="1:12">
      <c r="A5" s="72" t="s">
        <v>230</v>
      </c>
      <c r="B5" s="72" t="s">
        <v>242</v>
      </c>
      <c r="C5" s="73">
        <v>82</v>
      </c>
      <c r="D5" s="73">
        <v>167592</v>
      </c>
      <c r="E5" s="74" t="s">
        <v>302</v>
      </c>
      <c r="F5" s="74"/>
      <c r="G5" s="74"/>
      <c r="H5" s="74"/>
      <c r="I5" s="74"/>
      <c r="J5" s="74"/>
      <c r="K5" s="74"/>
      <c r="L5" s="74"/>
    </row>
    <row r="6" spans="1:12">
      <c r="A6" s="72" t="s">
        <v>230</v>
      </c>
      <c r="B6" s="72" t="s">
        <v>259</v>
      </c>
      <c r="C6" s="73">
        <v>39</v>
      </c>
      <c r="D6" s="73">
        <v>22315</v>
      </c>
      <c r="E6" s="74"/>
      <c r="F6" s="74"/>
      <c r="G6" s="74"/>
      <c r="H6" s="74"/>
      <c r="I6" s="74"/>
      <c r="J6" s="74"/>
      <c r="K6" s="74"/>
      <c r="L6" s="74"/>
    </row>
    <row r="7" spans="1:12">
      <c r="A7" s="72" t="s">
        <v>230</v>
      </c>
      <c r="B7" s="72" t="s">
        <v>257</v>
      </c>
      <c r="C7" s="73">
        <v>112</v>
      </c>
      <c r="D7" s="73">
        <v>329306</v>
      </c>
      <c r="E7" s="74" t="s">
        <v>302</v>
      </c>
      <c r="F7" s="74" t="s">
        <v>302</v>
      </c>
      <c r="G7" s="74" t="s">
        <v>302</v>
      </c>
      <c r="H7" s="74"/>
      <c r="I7" s="74"/>
      <c r="J7" s="74"/>
      <c r="K7" s="74"/>
      <c r="L7" s="74"/>
    </row>
    <row r="8" spans="1:12">
      <c r="A8" s="72" t="s">
        <v>230</v>
      </c>
      <c r="B8" s="72" t="s">
        <v>249</v>
      </c>
      <c r="C8" s="73">
        <v>173</v>
      </c>
      <c r="D8" s="73">
        <v>212745</v>
      </c>
      <c r="E8" s="74"/>
      <c r="F8" s="74"/>
      <c r="G8" s="74"/>
      <c r="H8" s="74" t="s">
        <v>302</v>
      </c>
      <c r="I8" s="74" t="s">
        <v>302</v>
      </c>
      <c r="J8" s="74"/>
      <c r="K8" s="74"/>
      <c r="L8" s="74"/>
    </row>
    <row r="9" spans="1:12">
      <c r="A9" s="72" t="s">
        <v>230</v>
      </c>
      <c r="B9" s="72" t="s">
        <v>250</v>
      </c>
      <c r="C9" s="73">
        <v>191</v>
      </c>
      <c r="D9" s="73">
        <v>519904</v>
      </c>
      <c r="E9" s="74" t="s">
        <v>302</v>
      </c>
      <c r="F9" s="74"/>
      <c r="G9" s="74"/>
      <c r="H9" s="74"/>
      <c r="I9" s="74"/>
      <c r="J9" s="74"/>
      <c r="K9" s="74"/>
      <c r="L9" s="74"/>
    </row>
    <row r="10" spans="1:12">
      <c r="A10" s="72" t="s">
        <v>230</v>
      </c>
      <c r="B10" s="72" t="s">
        <v>252</v>
      </c>
      <c r="C10" s="73">
        <v>71</v>
      </c>
      <c r="D10" s="73">
        <v>240486</v>
      </c>
      <c r="E10" s="74" t="s">
        <v>302</v>
      </c>
      <c r="F10" s="74" t="s">
        <v>302</v>
      </c>
      <c r="G10" s="74" t="s">
        <v>302</v>
      </c>
      <c r="H10" s="74"/>
      <c r="I10" s="74"/>
      <c r="J10" s="74"/>
      <c r="K10" s="74"/>
      <c r="L10" s="74"/>
    </row>
    <row r="11" spans="1:12">
      <c r="A11" s="72" t="s">
        <v>230</v>
      </c>
      <c r="B11" s="72" t="s">
        <v>262</v>
      </c>
      <c r="C11" s="73">
        <v>33</v>
      </c>
      <c r="D11" s="73">
        <v>8468</v>
      </c>
      <c r="E11" s="74"/>
      <c r="F11" s="74"/>
      <c r="G11" s="74"/>
      <c r="H11" s="74"/>
      <c r="I11" s="74"/>
      <c r="J11" s="74"/>
      <c r="K11" s="74"/>
      <c r="L11" s="74"/>
    </row>
    <row r="12" spans="1:12">
      <c r="A12" s="72" t="s">
        <v>230</v>
      </c>
      <c r="B12" s="72" t="s">
        <v>246</v>
      </c>
      <c r="C12" s="73">
        <v>285</v>
      </c>
      <c r="D12" s="73">
        <v>921739</v>
      </c>
      <c r="E12" s="74" t="s">
        <v>302</v>
      </c>
      <c r="F12" s="74" t="s">
        <v>302</v>
      </c>
      <c r="G12" s="74" t="s">
        <v>302</v>
      </c>
      <c r="H12" s="74"/>
      <c r="I12" s="74"/>
      <c r="J12" s="74"/>
      <c r="K12" s="74"/>
      <c r="L12" s="74"/>
    </row>
    <row r="13" spans="1:12">
      <c r="A13" s="72" t="s">
        <v>230</v>
      </c>
      <c r="B13" s="72" t="s">
        <v>251</v>
      </c>
      <c r="C13" s="73">
        <v>70</v>
      </c>
      <c r="D13" s="73">
        <v>302318</v>
      </c>
      <c r="E13" s="74" t="s">
        <v>302</v>
      </c>
      <c r="F13" s="74"/>
      <c r="G13" s="74"/>
      <c r="H13" s="74"/>
      <c r="I13" s="74"/>
      <c r="J13" s="74"/>
      <c r="K13" s="74"/>
      <c r="L13" s="74"/>
    </row>
    <row r="14" spans="1:12">
      <c r="A14" s="72" t="s">
        <v>230</v>
      </c>
      <c r="B14" s="72" t="s">
        <v>253</v>
      </c>
      <c r="C14" s="73">
        <v>60</v>
      </c>
      <c r="D14" s="73">
        <v>148431</v>
      </c>
      <c r="E14" s="74" t="s">
        <v>302</v>
      </c>
      <c r="F14" s="74"/>
      <c r="G14" s="74"/>
      <c r="H14" s="74"/>
      <c r="I14" s="74"/>
      <c r="J14" s="74"/>
      <c r="K14" s="74"/>
      <c r="L14" s="74"/>
    </row>
    <row r="15" spans="1:12">
      <c r="A15" s="72" t="s">
        <v>230</v>
      </c>
      <c r="B15" s="72" t="s">
        <v>238</v>
      </c>
      <c r="C15" s="73">
        <v>867</v>
      </c>
      <c r="D15" s="73">
        <v>908658</v>
      </c>
      <c r="E15" s="74"/>
      <c r="F15" s="74"/>
      <c r="G15" s="74"/>
      <c r="H15" s="74"/>
      <c r="I15" s="74"/>
      <c r="J15" s="74"/>
      <c r="K15" s="74"/>
      <c r="L15" s="74"/>
    </row>
    <row r="16" spans="1:12">
      <c r="A16" s="72" t="s">
        <v>230</v>
      </c>
      <c r="B16" s="72" t="s">
        <v>303</v>
      </c>
      <c r="C16" s="73">
        <v>3</v>
      </c>
      <c r="D16" s="73">
        <v>5663</v>
      </c>
      <c r="E16" s="74" t="s">
        <v>302</v>
      </c>
      <c r="F16" s="74" t="s">
        <v>302</v>
      </c>
      <c r="G16" s="74" t="s">
        <v>302</v>
      </c>
      <c r="H16" s="74" t="s">
        <v>302</v>
      </c>
      <c r="I16" s="74" t="s">
        <v>302</v>
      </c>
      <c r="J16" s="74" t="s">
        <v>302</v>
      </c>
      <c r="K16" s="74" t="s">
        <v>302</v>
      </c>
      <c r="L16" s="74" t="s">
        <v>302</v>
      </c>
    </row>
    <row r="17" spans="1:12">
      <c r="A17" s="72" t="s">
        <v>230</v>
      </c>
      <c r="B17" s="72" t="s">
        <v>256</v>
      </c>
      <c r="C17" s="73">
        <v>82</v>
      </c>
      <c r="D17" s="73">
        <v>342179</v>
      </c>
      <c r="E17" s="74"/>
      <c r="F17" s="74"/>
      <c r="G17" s="74"/>
      <c r="H17" s="74"/>
      <c r="I17" s="74"/>
      <c r="J17" s="74"/>
      <c r="K17" s="74"/>
      <c r="L17" s="74"/>
    </row>
    <row r="18" spans="1:12">
      <c r="A18" s="72" t="s">
        <v>230</v>
      </c>
      <c r="B18" s="72" t="s">
        <v>248</v>
      </c>
      <c r="C18" s="73">
        <v>67</v>
      </c>
      <c r="D18" s="73">
        <v>37742</v>
      </c>
      <c r="E18" s="74"/>
      <c r="F18" s="74"/>
      <c r="G18" s="74"/>
      <c r="H18" s="74"/>
      <c r="I18" s="74"/>
      <c r="J18" s="74"/>
      <c r="K18" s="74"/>
      <c r="L18" s="74"/>
    </row>
    <row r="19" spans="1:12">
      <c r="A19" s="72" t="s">
        <v>230</v>
      </c>
      <c r="B19" s="72" t="s">
        <v>254</v>
      </c>
      <c r="C19" s="73">
        <v>58</v>
      </c>
      <c r="D19" s="73">
        <v>297464</v>
      </c>
      <c r="E19" s="74" t="s">
        <v>302</v>
      </c>
      <c r="F19" s="74" t="s">
        <v>302</v>
      </c>
      <c r="G19" s="74" t="s">
        <v>302</v>
      </c>
      <c r="H19" s="74"/>
      <c r="I19" s="74"/>
      <c r="J19" s="74"/>
      <c r="K19" s="74"/>
      <c r="L19" s="74"/>
    </row>
    <row r="20" spans="1:12">
      <c r="A20" s="72" t="s">
        <v>230</v>
      </c>
      <c r="B20" s="72" t="s">
        <v>245</v>
      </c>
      <c r="C20" s="73">
        <v>91</v>
      </c>
      <c r="D20" s="73">
        <v>558768</v>
      </c>
      <c r="E20" s="74" t="s">
        <v>302</v>
      </c>
      <c r="F20" s="74" t="s">
        <v>302</v>
      </c>
      <c r="G20" s="74"/>
      <c r="H20" s="74"/>
      <c r="I20" s="74"/>
      <c r="J20" s="74"/>
      <c r="K20" s="74"/>
      <c r="L20" s="74"/>
    </row>
    <row r="21" spans="1:12">
      <c r="A21" s="72" t="s">
        <v>230</v>
      </c>
      <c r="B21" s="72" t="s">
        <v>247</v>
      </c>
      <c r="C21" s="73">
        <v>207</v>
      </c>
      <c r="D21" s="73">
        <v>270110</v>
      </c>
      <c r="E21" s="74"/>
      <c r="F21" s="74"/>
      <c r="G21" s="74"/>
      <c r="H21" s="74" t="s">
        <v>302</v>
      </c>
      <c r="I21" s="74" t="s">
        <v>302</v>
      </c>
      <c r="J21" s="74" t="s">
        <v>302</v>
      </c>
      <c r="K21" s="74"/>
      <c r="L21" s="74" t="s">
        <v>302</v>
      </c>
    </row>
    <row r="22" spans="1:12">
      <c r="A22" s="72" t="s">
        <v>230</v>
      </c>
      <c r="B22" s="72" t="s">
        <v>261</v>
      </c>
      <c r="C22" s="73">
        <v>20</v>
      </c>
      <c r="D22" s="73">
        <v>31904</v>
      </c>
      <c r="E22" s="74" t="s">
        <v>302</v>
      </c>
      <c r="F22" s="74" t="s">
        <v>302</v>
      </c>
      <c r="G22" s="74" t="s">
        <v>302</v>
      </c>
      <c r="H22" s="74"/>
      <c r="I22" s="74"/>
      <c r="J22" s="74"/>
      <c r="K22" s="74"/>
      <c r="L22" s="74"/>
    </row>
    <row r="23" spans="1:12">
      <c r="A23" s="72" t="s">
        <v>231</v>
      </c>
      <c r="B23" s="72" t="s">
        <v>304</v>
      </c>
      <c r="C23" s="73">
        <v>39</v>
      </c>
      <c r="D23" s="73">
        <v>74765</v>
      </c>
      <c r="E23" s="74" t="s">
        <v>302</v>
      </c>
      <c r="F23" s="74" t="s">
        <v>302</v>
      </c>
      <c r="G23" s="74" t="s">
        <v>302</v>
      </c>
      <c r="H23" s="74"/>
      <c r="I23" s="74"/>
      <c r="J23" s="74"/>
      <c r="K23" s="74"/>
      <c r="L23" s="74"/>
    </row>
    <row r="24" spans="1:12">
      <c r="A24" s="72" t="s">
        <v>231</v>
      </c>
      <c r="B24" s="72" t="s">
        <v>305</v>
      </c>
      <c r="C24" s="73">
        <v>2</v>
      </c>
      <c r="D24" s="73">
        <v>1111</v>
      </c>
      <c r="E24" s="74"/>
      <c r="F24" s="74"/>
      <c r="G24" s="74"/>
      <c r="H24" s="74"/>
      <c r="I24" s="74"/>
      <c r="J24" s="74"/>
      <c r="K24" s="74" t="s">
        <v>302</v>
      </c>
      <c r="L24" s="74"/>
    </row>
    <row r="25" spans="1:12">
      <c r="A25" s="72" t="s">
        <v>231</v>
      </c>
      <c r="B25" s="72" t="s">
        <v>306</v>
      </c>
      <c r="C25" s="73">
        <v>4</v>
      </c>
      <c r="D25" s="73">
        <v>4118</v>
      </c>
      <c r="E25" s="74"/>
      <c r="F25" s="74"/>
      <c r="G25" s="74"/>
      <c r="H25" s="74"/>
      <c r="I25" s="74"/>
      <c r="J25" s="74"/>
      <c r="K25" s="74" t="s">
        <v>302</v>
      </c>
      <c r="L25" s="74"/>
    </row>
    <row r="26" spans="1:12">
      <c r="A26" s="72" t="s">
        <v>231</v>
      </c>
      <c r="B26" s="72" t="s">
        <v>307</v>
      </c>
      <c r="C26" s="73">
        <v>76</v>
      </c>
      <c r="D26" s="73">
        <v>391235</v>
      </c>
      <c r="E26" s="74" t="s">
        <v>302</v>
      </c>
      <c r="F26" s="74" t="s">
        <v>302</v>
      </c>
      <c r="G26" s="74" t="s">
        <v>302</v>
      </c>
      <c r="H26" s="74"/>
      <c r="I26" s="74"/>
      <c r="J26" s="74"/>
      <c r="K26" s="74"/>
      <c r="L26" s="74"/>
    </row>
    <row r="27" spans="1:12">
      <c r="A27" s="72" t="s">
        <v>231</v>
      </c>
      <c r="B27" s="72" t="s">
        <v>308</v>
      </c>
      <c r="C27" s="73">
        <v>150</v>
      </c>
      <c r="D27" s="73">
        <v>134456</v>
      </c>
      <c r="E27" s="74"/>
      <c r="F27" s="74"/>
      <c r="G27" s="74"/>
      <c r="H27" s="74" t="s">
        <v>302</v>
      </c>
      <c r="I27" s="74" t="s">
        <v>302</v>
      </c>
      <c r="J27" s="74" t="s">
        <v>302</v>
      </c>
      <c r="K27" s="74" t="s">
        <v>302</v>
      </c>
      <c r="L27" s="74" t="s">
        <v>302</v>
      </c>
    </row>
    <row r="28" spans="1:12">
      <c r="A28" s="72" t="s">
        <v>231</v>
      </c>
      <c r="B28" s="72" t="s">
        <v>309</v>
      </c>
      <c r="C28" s="73">
        <v>12</v>
      </c>
      <c r="D28" s="73">
        <v>18084</v>
      </c>
      <c r="E28" s="74"/>
      <c r="F28" s="74"/>
      <c r="G28" s="74"/>
      <c r="H28" s="74"/>
      <c r="I28" s="74"/>
      <c r="J28" s="74"/>
      <c r="K28" s="74"/>
      <c r="L28" s="74"/>
    </row>
    <row r="29" spans="1:12">
      <c r="A29" s="72" t="s">
        <v>231</v>
      </c>
      <c r="B29" s="72" t="s">
        <v>310</v>
      </c>
      <c r="C29" s="73">
        <v>123</v>
      </c>
      <c r="D29" s="73">
        <v>155906</v>
      </c>
      <c r="E29" s="74"/>
      <c r="F29" s="74"/>
      <c r="G29" s="74"/>
      <c r="H29" s="74" t="s">
        <v>302</v>
      </c>
      <c r="I29" s="74" t="s">
        <v>302</v>
      </c>
      <c r="J29" s="74"/>
      <c r="K29" s="74"/>
      <c r="L29" s="74"/>
    </row>
    <row r="30" spans="1:12">
      <c r="A30" s="72" t="s">
        <v>231</v>
      </c>
      <c r="B30" s="72" t="s">
        <v>311</v>
      </c>
      <c r="C30" s="73">
        <v>54</v>
      </c>
      <c r="D30" s="73">
        <v>265011</v>
      </c>
      <c r="E30" s="74" t="s">
        <v>302</v>
      </c>
      <c r="F30" s="74" t="s">
        <v>302</v>
      </c>
      <c r="G30" s="74" t="s">
        <v>302</v>
      </c>
      <c r="H30" s="74"/>
      <c r="I30" s="74"/>
      <c r="J30" s="74"/>
      <c r="K30" s="74"/>
      <c r="L30" s="74"/>
    </row>
    <row r="31" spans="1:12">
      <c r="A31" s="72" t="s">
        <v>231</v>
      </c>
      <c r="B31" s="72" t="s">
        <v>243</v>
      </c>
      <c r="C31" s="73">
        <v>49</v>
      </c>
      <c r="D31" s="73">
        <v>90098</v>
      </c>
      <c r="E31" s="74" t="s">
        <v>302</v>
      </c>
      <c r="F31" s="74" t="s">
        <v>302</v>
      </c>
      <c r="G31" s="74" t="s">
        <v>302</v>
      </c>
      <c r="H31" s="74"/>
      <c r="I31" s="74"/>
      <c r="J31" s="74"/>
      <c r="K31" s="74"/>
      <c r="L31" s="74"/>
    </row>
    <row r="32" spans="1:12">
      <c r="A32" s="72" t="s">
        <v>231</v>
      </c>
      <c r="B32" s="72" t="s">
        <v>312</v>
      </c>
      <c r="C32" s="73">
        <v>78</v>
      </c>
      <c r="D32" s="73">
        <v>56447</v>
      </c>
      <c r="E32" s="74"/>
      <c r="F32" s="74"/>
      <c r="G32" s="74"/>
      <c r="H32" s="74"/>
      <c r="I32" s="74" t="s">
        <v>302</v>
      </c>
      <c r="J32" s="74" t="s">
        <v>302</v>
      </c>
      <c r="K32" s="74"/>
      <c r="L32" s="74" t="s">
        <v>302</v>
      </c>
    </row>
    <row r="33" spans="1:12">
      <c r="A33" s="72" t="s">
        <v>231</v>
      </c>
      <c r="B33" s="72" t="s">
        <v>313</v>
      </c>
      <c r="C33" s="73">
        <v>12</v>
      </c>
      <c r="D33" s="73">
        <v>32472</v>
      </c>
      <c r="E33" s="74" t="s">
        <v>302</v>
      </c>
      <c r="F33" s="74"/>
      <c r="G33" s="74"/>
      <c r="H33" s="74" t="s">
        <v>302</v>
      </c>
      <c r="I33" s="74"/>
      <c r="J33" s="74"/>
      <c r="K33" s="74"/>
      <c r="L33" s="74"/>
    </row>
    <row r="34" spans="1:12">
      <c r="A34" s="72" t="s">
        <v>231</v>
      </c>
      <c r="B34" s="72" t="s">
        <v>314</v>
      </c>
      <c r="C34" s="73">
        <v>20</v>
      </c>
      <c r="D34" s="73">
        <v>18660</v>
      </c>
      <c r="E34" s="74"/>
      <c r="F34" s="74"/>
      <c r="G34" s="74"/>
      <c r="H34" s="74"/>
      <c r="I34" s="74" t="s">
        <v>302</v>
      </c>
      <c r="J34" s="74"/>
      <c r="K34" s="74"/>
      <c r="L34" s="74"/>
    </row>
    <row r="35" spans="1:12">
      <c r="A35" s="72" t="s">
        <v>231</v>
      </c>
      <c r="B35" s="72" t="s">
        <v>246</v>
      </c>
      <c r="C35" s="75">
        <v>162</v>
      </c>
      <c r="D35" s="75">
        <v>624224</v>
      </c>
      <c r="E35" s="74" t="s">
        <v>302</v>
      </c>
      <c r="F35" s="74" t="s">
        <v>302</v>
      </c>
      <c r="G35" s="74" t="s">
        <v>302</v>
      </c>
      <c r="H35" s="74"/>
      <c r="I35" s="74"/>
      <c r="J35" s="74"/>
      <c r="K35" s="74"/>
      <c r="L35" s="74"/>
    </row>
    <row r="36" spans="1:12">
      <c r="A36" s="72" t="s">
        <v>231</v>
      </c>
      <c r="B36" s="72" t="s">
        <v>239</v>
      </c>
      <c r="C36" s="75">
        <v>35</v>
      </c>
      <c r="D36" s="75">
        <v>84685</v>
      </c>
      <c r="E36" s="74" t="s">
        <v>302</v>
      </c>
      <c r="F36" s="74"/>
      <c r="G36" s="74"/>
      <c r="H36" s="74"/>
      <c r="I36" s="74"/>
      <c r="J36" s="74"/>
      <c r="K36" s="74"/>
      <c r="L36" s="74"/>
    </row>
    <row r="37" spans="1:12">
      <c r="A37" s="72" t="s">
        <v>231</v>
      </c>
      <c r="B37" s="72" t="s">
        <v>315</v>
      </c>
      <c r="C37" s="75">
        <v>58</v>
      </c>
      <c r="D37" s="75">
        <v>69121</v>
      </c>
      <c r="E37" s="74"/>
      <c r="F37" s="74"/>
      <c r="G37" s="74"/>
      <c r="H37" s="74" t="s">
        <v>302</v>
      </c>
      <c r="I37" s="74" t="s">
        <v>302</v>
      </c>
      <c r="J37" s="74"/>
      <c r="K37" s="74"/>
      <c r="L37" s="74" t="s">
        <v>302</v>
      </c>
    </row>
    <row r="38" spans="1:12">
      <c r="A38" s="72" t="s">
        <v>231</v>
      </c>
      <c r="B38" s="72" t="s">
        <v>238</v>
      </c>
      <c r="C38" s="75">
        <v>188</v>
      </c>
      <c r="D38" s="75">
        <v>401408</v>
      </c>
      <c r="E38" s="74"/>
      <c r="F38" s="74"/>
      <c r="G38" s="74"/>
      <c r="H38" s="74"/>
      <c r="I38" s="74"/>
      <c r="J38" s="74"/>
      <c r="K38" s="74"/>
      <c r="L38" s="74"/>
    </row>
    <row r="39" spans="1:12">
      <c r="A39" s="72" t="s">
        <v>231</v>
      </c>
      <c r="B39" s="72" t="s">
        <v>316</v>
      </c>
      <c r="C39" s="75">
        <v>73</v>
      </c>
      <c r="D39" s="75">
        <v>99225</v>
      </c>
      <c r="E39" s="74"/>
      <c r="F39" s="74"/>
      <c r="G39" s="74"/>
      <c r="H39" s="74"/>
      <c r="I39" s="74"/>
      <c r="J39" s="74"/>
      <c r="K39" s="74"/>
      <c r="L39" s="74"/>
    </row>
    <row r="40" spans="1:12">
      <c r="A40" s="72" t="s">
        <v>232</v>
      </c>
      <c r="B40" s="72" t="s">
        <v>244</v>
      </c>
      <c r="C40" s="75">
        <v>45</v>
      </c>
      <c r="D40" s="75">
        <v>46565.61</v>
      </c>
      <c r="E40" s="74"/>
      <c r="F40" s="74"/>
      <c r="G40" s="74"/>
      <c r="H40" s="74" t="s">
        <v>302</v>
      </c>
      <c r="I40" s="74"/>
      <c r="J40" s="74"/>
      <c r="K40" s="74"/>
      <c r="L40" s="74" t="s">
        <v>302</v>
      </c>
    </row>
    <row r="41" spans="1:12">
      <c r="A41" s="72" t="s">
        <v>232</v>
      </c>
      <c r="B41" s="72" t="s">
        <v>237</v>
      </c>
      <c r="C41" s="75">
        <v>265</v>
      </c>
      <c r="D41" s="75">
        <v>494283</v>
      </c>
      <c r="E41" s="74" t="s">
        <v>302</v>
      </c>
      <c r="F41" s="74" t="s">
        <v>302</v>
      </c>
      <c r="G41" s="74" t="s">
        <v>302</v>
      </c>
      <c r="H41" s="74"/>
      <c r="I41" s="74"/>
      <c r="J41" s="74"/>
      <c r="K41" s="74"/>
      <c r="L41" s="74"/>
    </row>
    <row r="42" spans="1:12">
      <c r="A42" s="72" t="s">
        <v>232</v>
      </c>
      <c r="B42" s="72" t="s">
        <v>236</v>
      </c>
      <c r="C42" s="75">
        <v>110</v>
      </c>
      <c r="D42" s="75">
        <v>86917.34</v>
      </c>
      <c r="E42" s="74"/>
      <c r="F42" s="74"/>
      <c r="G42" s="74"/>
      <c r="H42" s="74" t="s">
        <v>302</v>
      </c>
      <c r="I42" s="74" t="s">
        <v>302</v>
      </c>
      <c r="J42" s="74"/>
      <c r="K42" s="74"/>
      <c r="L42" s="74"/>
    </row>
    <row r="43" spans="1:12">
      <c r="A43" s="72" t="s">
        <v>232</v>
      </c>
      <c r="B43" s="72" t="s">
        <v>241</v>
      </c>
      <c r="C43" s="75">
        <v>90</v>
      </c>
      <c r="D43" s="75">
        <v>202994</v>
      </c>
      <c r="E43" s="74" t="s">
        <v>302</v>
      </c>
      <c r="F43" s="74"/>
      <c r="G43" s="74"/>
      <c r="H43" s="74"/>
      <c r="I43" s="74"/>
      <c r="J43" s="74"/>
      <c r="K43" s="74"/>
      <c r="L43" s="74"/>
    </row>
    <row r="44" spans="1:12">
      <c r="A44" s="72" t="s">
        <v>232</v>
      </c>
      <c r="B44" s="72" t="s">
        <v>242</v>
      </c>
      <c r="C44" s="75">
        <v>73</v>
      </c>
      <c r="D44" s="75">
        <v>81871</v>
      </c>
      <c r="E44" s="74" t="s">
        <v>302</v>
      </c>
      <c r="F44" s="74"/>
      <c r="G44" s="74"/>
      <c r="H44" s="74"/>
      <c r="I44" s="74"/>
      <c r="J44" s="74"/>
      <c r="K44" s="74"/>
      <c r="L44" s="74"/>
    </row>
    <row r="45" spans="1:12">
      <c r="A45" s="72" t="s">
        <v>232</v>
      </c>
      <c r="B45" s="72" t="s">
        <v>243</v>
      </c>
      <c r="C45" s="75">
        <v>94</v>
      </c>
      <c r="D45" s="75">
        <v>146838</v>
      </c>
      <c r="E45" s="74" t="s">
        <v>302</v>
      </c>
      <c r="F45" s="74" t="s">
        <v>302</v>
      </c>
      <c r="G45" s="74" t="s">
        <v>302</v>
      </c>
      <c r="H45" s="74"/>
      <c r="I45" s="74"/>
      <c r="J45" s="74"/>
      <c r="K45" s="74"/>
      <c r="L45" s="74"/>
    </row>
    <row r="46" spans="1:12">
      <c r="A46" s="72" t="s">
        <v>232</v>
      </c>
      <c r="B46" s="76" t="s">
        <v>235</v>
      </c>
      <c r="C46" s="73">
        <v>87</v>
      </c>
      <c r="D46" s="73">
        <v>115053.9</v>
      </c>
      <c r="E46" s="74" t="s">
        <v>302</v>
      </c>
      <c r="F46" s="74"/>
      <c r="G46" s="74"/>
      <c r="H46" s="74"/>
      <c r="I46" s="74"/>
      <c r="J46" s="74"/>
      <c r="K46" s="74"/>
      <c r="L46" s="74"/>
    </row>
    <row r="47" spans="1:12">
      <c r="A47" s="72" t="s">
        <v>232</v>
      </c>
      <c r="B47" s="76" t="s">
        <v>240</v>
      </c>
      <c r="C47" s="73">
        <v>188</v>
      </c>
      <c r="D47" s="73">
        <v>135252.00999999998</v>
      </c>
      <c r="E47" s="74"/>
      <c r="F47" s="74"/>
      <c r="G47" s="74"/>
      <c r="H47" s="74"/>
      <c r="I47" s="74" t="s">
        <v>302</v>
      </c>
      <c r="J47" s="74" t="s">
        <v>302</v>
      </c>
      <c r="K47" s="74"/>
      <c r="L47" s="74" t="s">
        <v>302</v>
      </c>
    </row>
    <row r="48" spans="1:12">
      <c r="A48" s="72" t="s">
        <v>232</v>
      </c>
      <c r="B48" s="76" t="s">
        <v>239</v>
      </c>
      <c r="C48" s="73">
        <v>61</v>
      </c>
      <c r="D48" s="73">
        <v>57024</v>
      </c>
      <c r="E48" s="74" t="s">
        <v>302</v>
      </c>
      <c r="F48" s="74"/>
      <c r="G48" s="74"/>
      <c r="H48" s="74" t="s">
        <v>302</v>
      </c>
      <c r="I48" s="74" t="s">
        <v>302</v>
      </c>
      <c r="J48" s="74"/>
      <c r="K48" s="74"/>
      <c r="L48" s="74"/>
    </row>
    <row r="49" spans="1:12">
      <c r="A49" s="72" t="s">
        <v>232</v>
      </c>
      <c r="B49" s="76" t="s">
        <v>238</v>
      </c>
      <c r="C49" s="73">
        <v>341</v>
      </c>
      <c r="D49" s="73">
        <v>354232.29000000004</v>
      </c>
      <c r="E49" s="77"/>
      <c r="F49" s="77"/>
      <c r="G49" s="77"/>
      <c r="H49" s="77"/>
      <c r="I49" s="77"/>
      <c r="J49" s="77"/>
      <c r="K49" s="77"/>
      <c r="L49" s="77"/>
    </row>
    <row r="50" spans="1:12">
      <c r="A50" s="72" t="s">
        <v>232</v>
      </c>
      <c r="B50" s="76" t="s">
        <v>245</v>
      </c>
      <c r="C50" s="73">
        <v>47</v>
      </c>
      <c r="D50" s="73">
        <v>114994</v>
      </c>
      <c r="E50" s="77" t="s">
        <v>302</v>
      </c>
      <c r="F50" s="77" t="s">
        <v>302</v>
      </c>
      <c r="G50" s="77" t="s">
        <v>302</v>
      </c>
      <c r="H50" s="77"/>
      <c r="I50" s="77"/>
      <c r="J50" s="77"/>
      <c r="K50" s="77"/>
      <c r="L50" s="77"/>
    </row>
    <row r="51" spans="1:12">
      <c r="A51" s="72" t="s">
        <v>234</v>
      </c>
      <c r="B51" s="76" t="s">
        <v>317</v>
      </c>
      <c r="C51" s="73">
        <v>74</v>
      </c>
      <c r="D51" s="73">
        <v>24908</v>
      </c>
      <c r="E51" s="77"/>
      <c r="F51" s="77"/>
      <c r="G51" s="77"/>
      <c r="H51" s="77"/>
      <c r="I51" s="77" t="s">
        <v>302</v>
      </c>
      <c r="J51" s="77" t="s">
        <v>302</v>
      </c>
      <c r="K51" s="77"/>
      <c r="L51" s="77" t="s">
        <v>302</v>
      </c>
    </row>
    <row r="52" spans="1:12">
      <c r="A52" s="72" t="s">
        <v>234</v>
      </c>
      <c r="B52" s="76" t="s">
        <v>318</v>
      </c>
      <c r="C52" s="73">
        <v>42</v>
      </c>
      <c r="D52" s="73">
        <v>21454</v>
      </c>
      <c r="E52" s="77"/>
      <c r="F52" s="77"/>
      <c r="G52" s="77"/>
      <c r="H52" s="77"/>
      <c r="I52" s="77" t="s">
        <v>302</v>
      </c>
      <c r="J52" s="77"/>
      <c r="K52" s="77"/>
      <c r="L52" s="77"/>
    </row>
    <row r="53" spans="1:12">
      <c r="A53" s="72" t="s">
        <v>234</v>
      </c>
      <c r="B53" s="76" t="s">
        <v>246</v>
      </c>
      <c r="C53" s="73">
        <v>62</v>
      </c>
      <c r="D53" s="73">
        <v>80191</v>
      </c>
      <c r="E53" s="77" t="s">
        <v>302</v>
      </c>
      <c r="F53" s="77" t="s">
        <v>302</v>
      </c>
      <c r="G53" s="77" t="s">
        <v>302</v>
      </c>
      <c r="H53" s="77"/>
      <c r="I53" s="77"/>
      <c r="J53" s="77"/>
      <c r="K53" s="77"/>
      <c r="L53" s="77"/>
    </row>
    <row r="54" spans="1:12">
      <c r="A54" s="72" t="s">
        <v>234</v>
      </c>
      <c r="B54" s="76" t="s">
        <v>319</v>
      </c>
      <c r="C54" s="73">
        <v>35</v>
      </c>
      <c r="D54" s="73">
        <v>47306</v>
      </c>
      <c r="E54" s="77" t="s">
        <v>302</v>
      </c>
      <c r="F54" s="77"/>
      <c r="G54" s="77"/>
      <c r="H54" s="77"/>
      <c r="I54" s="77"/>
      <c r="J54" s="77"/>
      <c r="K54" s="77"/>
      <c r="L54" s="77"/>
    </row>
    <row r="55" spans="1:12">
      <c r="A55" s="72" t="s">
        <v>234</v>
      </c>
      <c r="B55" s="76" t="s">
        <v>238</v>
      </c>
      <c r="C55" s="73">
        <v>95</v>
      </c>
      <c r="D55" s="73">
        <v>93372</v>
      </c>
      <c r="E55" s="77"/>
      <c r="F55" s="77"/>
      <c r="G55" s="77"/>
      <c r="H55" s="77"/>
      <c r="I55" s="77"/>
      <c r="J55" s="77"/>
      <c r="K55" s="77"/>
      <c r="L55" s="77"/>
    </row>
    <row r="56" spans="1:12">
      <c r="A56" s="72" t="s">
        <v>234</v>
      </c>
      <c r="B56" s="76" t="s">
        <v>320</v>
      </c>
      <c r="C56" s="73">
        <v>69</v>
      </c>
      <c r="D56" s="73">
        <v>33568.550000000003</v>
      </c>
      <c r="E56" s="77"/>
      <c r="F56" s="77"/>
      <c r="G56" s="77"/>
      <c r="H56" s="77" t="s">
        <v>302</v>
      </c>
      <c r="I56" s="77" t="s">
        <v>302</v>
      </c>
      <c r="J56" s="77" t="s">
        <v>302</v>
      </c>
      <c r="K56" s="77"/>
      <c r="L56" s="77" t="s">
        <v>302</v>
      </c>
    </row>
    <row r="57" spans="1:12">
      <c r="A57" s="165" t="s">
        <v>321</v>
      </c>
      <c r="B57" s="166"/>
      <c r="C57" s="166"/>
      <c r="D57" s="166"/>
      <c r="E57" s="78">
        <f>SUMIFS(C2:C56,E2:E56,"˙")/(SUMIFS(C2:C56,E2:E56,"˙")+SUMIFS(C2:C56,F2:F56,"˙")+SUMIFS(C2:C56,G2:G56,"˙")+SUMIFS(C2:C56,H2:H56,"˙")+SUMIFS(C2:C56,I2:I56,"˙")+SUMIFS(C2:C56,J2:J56,"˙")+SUMIFS(C2:C56,K2:K56,"˙")+SUMIFS(C2:C56,L2:L56,"˙"))</f>
        <v>0.24931720639875146</v>
      </c>
      <c r="F57" s="78">
        <f>SUMIFS(C2:C56,F2:F56,"˙")/(SUMIFS(C2:C56,E2:E56,"˙")+SUMIFS(C2:C56,F2:F56,"˙")+SUMIFS(C2:C56,G2:G56,"˙")+SUMIFS(C2:C56,H2:H56,"˙")+SUMIFS(C2:C56,I2:I56,"˙")+SUMIFS(C2:C56,J2:J56,"˙")+SUMIFS(C2:C56,K2:K56,"˙")+SUMIFS(C2:C56,L2:L56,"˙"))</f>
        <v>0.17167381974248927</v>
      </c>
      <c r="G57" s="78">
        <f>SUMIFS(C2:C56,G2:G56,"˙")/(SUMIFS(C2:C56,E2:E56,"˙")+SUMIFS(C2:C56,F2:F56,"˙")+SUMIFS(C2:C56,G2:G56,"˙")+SUMIFS(C2:C56,H2:H56,"˙")+SUMIFS(C2:C56,I2:I56,"˙")+SUMIFS(C2:C56,J2:J56,"˙")+SUMIFS(C2:C56,K2:K56,"˙")+SUMIFS(C2:C56,L2:L56,"˙"))</f>
        <v>0.1627975029262583</v>
      </c>
      <c r="H57" s="78">
        <f>SUMIFS(C2:C56,H2:H56,"˙")/(SUMIFS(C2:C56,E2:E56,"˙")+SUMIFS(C2:C56,F2:F56,"˙")+SUMIFS(C2:C56,G2:G56,"˙")+SUMIFS(C2:C56,H2:H56,"˙")+SUMIFS(C2:C56,I2:I56,"˙")+SUMIFS(C2:C56,J2:J56,"˙")+SUMIFS(C2:C56,K2:K56,"˙")+SUMIFS(C2:C56,L2:L56,"˙"))</f>
        <v>9.8614904408895823E-2</v>
      </c>
      <c r="I57" s="78">
        <f>SUMIFS(C2:C56,I2:I56,"˙")/(SUMIFS(C2:C56,E2:E56,"˙")+SUMIFS(C2:C56,F2:F56,"˙")+SUMIFS(C2:C56,G2:G56,"˙")+SUMIFS(C2:C56,H2:H56,"˙")+SUMIFS(C2:C56,I2:I56,"˙")+SUMIFS(C2:C56,J2:J56,"˙")+SUMIFS(C2:C56,K2:K56,"˙")+SUMIFS(C2:C56,L2:L56,"˙"))</f>
        <v>0.13470542333203278</v>
      </c>
      <c r="J57" s="78">
        <f>SUMIFS(C2:C56,J2:J56,"˙")/(SUMIFS(C2:C56,E2:E56,"˙")+SUMIFS(C2:C56,F2:F56,"˙")+SUMIFS(C2:C56,G2:G56,"˙")+SUMIFS(C2:C56,H2:H56,"˙")+SUMIFS(C2:C56,I2:I56,"˙")+SUMIFS(C2:C56,J2:J56,"˙")+SUMIFS(C2:C56,K2:K56,"˙")+SUMIFS(C2:C56,L2:L56,"˙"))</f>
        <v>7.7448302770191185E-2</v>
      </c>
      <c r="K57" s="78">
        <f>SUMIFS(C2:C56,K2:K56,"˙")/(SUMIFS(C2:C56,E2:E56,"˙")+SUMIFS(C2:C56,F2:F56,"˙")+SUMIFS(C2:C56,G2:G56,"˙")+SUMIFS(C2:C56,H2:H56,"˙")+SUMIFS(C2:C56,I2:I56,"˙")+SUMIFS(C2:C56,J2:J56,"˙")+SUMIFS(C2:C56,K2:K56,"˙")+SUMIFS(C2:C56,L2:L56,"˙"))</f>
        <v>1.7947717518532968E-2</v>
      </c>
      <c r="L57" s="78">
        <f>SUMIFS(C2:C56,L2:L56,"˙")/(SUMIFS(C2:C56,E2:E56,"˙")+SUMIFS(C2:C56,F2:F56,"˙")+SUMIFS(C2:C56,G2:G56,"˙")+SUMIFS(C2:C56,H2:H56,"˙")+SUMIFS(C2:C56,I2:I56,"˙")+SUMIFS(C2:C56,J2:J56,"˙")+SUMIFS(C2:C56,K2:K56,"˙")+SUMIFS(C2:C56,L2:L56,"˙"))</f>
        <v>8.7495122902848221E-2</v>
      </c>
    </row>
    <row r="58" spans="1:12">
      <c r="A58" s="165" t="s">
        <v>322</v>
      </c>
      <c r="B58" s="166"/>
      <c r="C58" s="166"/>
      <c r="D58" s="166"/>
      <c r="E58" s="78">
        <f>SUMIFS(D2:D56,E2:E56,"˙")/(SUMIFS(D2:D56,E2:E56,"˙")+SUMIFS(D2:D56,F2:F56,"˙")+SUMIFS(D2:D56,G2:G56,"˙")+SUMIFS(D2:D56,H2:H56,"˙")+SUMIFS(D2:D56,I2:I56,"˙")+SUMIFS(D2:D56,J2:J56,"˙")+SUMIFS(D2:D56,K2:K56,"˙")+SUMIFS(D2:D56,L2:L56,"˙"))</f>
        <v>0.3341953601363471</v>
      </c>
      <c r="F58" s="78">
        <f>SUMIFS(D2:D56,F2:F56,"˙")/(SUMIFS(D2:D56,E2:E56,"˙")+SUMIFS(D2:D56,F2:F56,"˙")+SUMIFS(D2:D56,G2:G56,"˙")+SUMIFS(D2:D56,H2:H56,"˙")+SUMIFS(D2:D56,I2:I56,"˙")+SUMIFS(D2:D56,J2:J56,"˙")+SUMIFS(D2:D56,K2:K56,"˙")+SUMIFS(D2:D56,L2:L56,"˙"))</f>
        <v>0.25682221339611305</v>
      </c>
      <c r="G58" s="78">
        <f>SUMIFS(D2:D56,G2:G56,"˙")/(SUMIFS(D2:D56,E2:E56,"˙")+SUMIFS(D2:D56,F2:F56,"˙")+SUMIFS(D2:D56,G2:G56,"˙")+SUMIFS(D2:D56,H2:H56,"˙")+SUMIFS(D2:D56,I2:I56,"˙")+SUMIFS(D2:D56,J2:J56,"˙")+SUMIFS(D2:D56,K2:K56,"˙")+SUMIFS(D2:D56,L2:L56,"˙"))</f>
        <v>0.23225277268617045</v>
      </c>
      <c r="H58" s="78">
        <f>SUMIFS(D2:D56,H2:H56,"˙")/(SUMIFS(D2:D56,E2:E56,"˙")+SUMIFS(D2:D56,F2:F56,"˙")+SUMIFS(D2:D56,G2:G56,"˙")+SUMIFS(D2:D56,H2:H56,"˙")+SUMIFS(D2:D56,I2:I56,"˙")+SUMIFS(D2:D56,J2:J56,"˙")+SUMIFS(D2:D56,K2:K56,"˙")+SUMIFS(D2:D56,L2:L56,"˙"))</f>
        <v>4.8567811474540451E-2</v>
      </c>
      <c r="I58" s="78">
        <f>SUMIFS(D2:D56,I2:I56,"˙")/(SUMIFS(D2:D56,E2:E56,"˙")+SUMIFS(D2:D56,F2:F56,"˙")+SUMIFS(D2:D56,G2:G56,"˙")+SUMIFS(D2:D56,H2:H56,"˙")+SUMIFS(D2:D56,I2:I56,"˙")+SUMIFS(D2:D56,J2:J56,"˙")+SUMIFS(D2:D56,K2:K56,"˙")+SUMIFS(D2:D56,L2:L56,"˙"))</f>
        <v>5.6937263093007263E-2</v>
      </c>
      <c r="J58" s="78">
        <f>SUMIFS(D2:D56,J2:J56,"˙")/(SUMIFS(D2:D56,E2:E56,"˙")+SUMIFS(D2:D56,F2:F56,"˙")+SUMIFS(D2:D56,G2:G56,"˙")+SUMIFS(D2:D56,H2:H56,"˙")+SUMIFS(D2:D56,I2:I56,"˙")+SUMIFS(D2:D56,J2:J56,"˙")+SUMIFS(D2:D56,K2:K56,"˙")+SUMIFS(D2:D56,L2:L56,"˙"))</f>
        <v>2.9595056735536352E-2</v>
      </c>
      <c r="K58" s="78">
        <f>SUMIFS(D2:D56,K2:K56,"˙")/(SUMIFS(D2:D56,E2:E56,"˙")+SUMIFS(D2:D56,F2:F56,"˙")+SUMIFS(D2:D56,G2:G56,"˙")+SUMIFS(D2:D56,H2:H56,"˙")+SUMIFS(D2:D56,I2:I56,"˙")+SUMIFS(D2:D56,J2:J56,"˙")+SUMIFS(D2:D56,K2:K56,"˙")+SUMIFS(D2:D56,L2:L56,"˙"))</f>
        <v>6.9476402528691481E-3</v>
      </c>
      <c r="L58" s="78">
        <f>SUMIFS(D2:D56,L2:L56,"˙")/(SUMIFS(D2:D56,E2:E56,"˙")+SUMIFS(D2:D56,F2:F56,"˙")+SUMIFS(D2:D56,G2:G56,"˙")+SUMIFS(D2:D56,H2:H56,"˙")+SUMIFS(D2:D56,I2:I56,"˙")+SUMIFS(D2:D56,J2:J56,"˙")+SUMIFS(D2:D56,K2:K56,"˙")+SUMIFS(D2:D56,L2:L56,"˙"))</f>
        <v>3.4681882225416322E-2</v>
      </c>
    </row>
    <row r="59" spans="1:12">
      <c r="A59" s="167" t="s">
        <v>323</v>
      </c>
      <c r="B59" s="168"/>
      <c r="C59" s="168"/>
      <c r="D59" s="168"/>
      <c r="E59" s="79">
        <f>AVERAGE(E57:E58)</f>
        <v>0.29175628326754927</v>
      </c>
      <c r="F59" s="79">
        <f t="shared" ref="F59:L59" si="0">AVERAGE(F57:F58)</f>
        <v>0.21424801656930115</v>
      </c>
      <c r="G59" s="79">
        <f t="shared" si="0"/>
        <v>0.19752513780621439</v>
      </c>
      <c r="H59" s="79">
        <f t="shared" si="0"/>
        <v>7.3591357941718144E-2</v>
      </c>
      <c r="I59" s="79">
        <f t="shared" si="0"/>
        <v>9.5821343212520019E-2</v>
      </c>
      <c r="J59" s="79">
        <f t="shared" si="0"/>
        <v>5.3521679752863767E-2</v>
      </c>
      <c r="K59" s="79">
        <f t="shared" si="0"/>
        <v>1.2447678885701058E-2</v>
      </c>
      <c r="L59" s="79">
        <f t="shared" si="0"/>
        <v>6.1088502564132272E-2</v>
      </c>
    </row>
  </sheetData>
  <mergeCells count="3">
    <mergeCell ref="A57:D57"/>
    <mergeCell ref="A58:D58"/>
    <mergeCell ref="A59:D59"/>
  </mergeCells>
  <phoneticPr fontId="2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2" sqref="C12"/>
    </sheetView>
  </sheetViews>
  <sheetFormatPr defaultRowHeight="16.5"/>
  <cols>
    <col min="1" max="1" width="15.75" customWidth="1"/>
    <col min="2" max="2" width="11.5" bestFit="1" customWidth="1"/>
    <col min="3" max="3" width="10.5" bestFit="1" customWidth="1"/>
    <col min="5" max="6" width="10.5" bestFit="1" customWidth="1"/>
    <col min="9" max="9" width="10.5" bestFit="1" customWidth="1"/>
  </cols>
  <sheetData>
    <row r="1" spans="1:9">
      <c r="A1" s="80" t="s">
        <v>324</v>
      </c>
      <c r="B1" s="81" t="s">
        <v>286</v>
      </c>
      <c r="C1" s="81" t="s">
        <v>287</v>
      </c>
      <c r="D1" s="81" t="s">
        <v>288</v>
      </c>
      <c r="E1" s="81" t="s">
        <v>289</v>
      </c>
      <c r="F1" s="81" t="s">
        <v>290</v>
      </c>
      <c r="G1" s="81" t="s">
        <v>291</v>
      </c>
      <c r="H1" s="81" t="s">
        <v>292</v>
      </c>
      <c r="I1" s="81" t="s">
        <v>293</v>
      </c>
    </row>
    <row r="2" spans="1:9">
      <c r="A2" s="82" t="s">
        <v>325</v>
      </c>
      <c r="B2" s="83">
        <v>5320600</v>
      </c>
      <c r="C2" s="83">
        <v>1739624</v>
      </c>
      <c r="D2" s="83">
        <v>0</v>
      </c>
      <c r="E2" s="83">
        <v>1436914</v>
      </c>
      <c r="F2" s="83">
        <v>1890097</v>
      </c>
      <c r="G2" s="83">
        <v>207220</v>
      </c>
      <c r="H2" s="83">
        <v>86105</v>
      </c>
      <c r="I2" s="83">
        <v>750803</v>
      </c>
    </row>
    <row r="3" spans="1:9">
      <c r="A3" s="82" t="s">
        <v>326</v>
      </c>
      <c r="B3" s="83">
        <v>5767325.1227499992</v>
      </c>
      <c r="C3" s="83">
        <v>1879599.6627333334</v>
      </c>
      <c r="D3" s="83">
        <v>0</v>
      </c>
      <c r="E3" s="83">
        <v>1560755.6884666665</v>
      </c>
      <c r="F3" s="83">
        <v>1969034.4572750002</v>
      </c>
      <c r="G3" s="83">
        <v>218024.30212499999</v>
      </c>
      <c r="H3" s="83">
        <v>86105</v>
      </c>
      <c r="I3" s="83">
        <v>793113.09834999999</v>
      </c>
    </row>
    <row r="4" spans="1:9">
      <c r="A4" s="82" t="s">
        <v>327</v>
      </c>
      <c r="B4" s="83">
        <v>6026589</v>
      </c>
      <c r="C4" s="83">
        <v>1915330</v>
      </c>
      <c r="D4" s="83">
        <v>0</v>
      </c>
      <c r="E4" s="83">
        <v>1624581</v>
      </c>
      <c r="F4" s="83">
        <v>2095881</v>
      </c>
      <c r="G4" s="83">
        <v>218314</v>
      </c>
      <c r="H4" s="83">
        <v>86105</v>
      </c>
      <c r="I4" s="83">
        <v>807446</v>
      </c>
    </row>
    <row r="5" spans="1:9">
      <c r="A5" s="84" t="s">
        <v>328</v>
      </c>
      <c r="B5" s="83">
        <f>SUM(B2:B4)</f>
        <v>17114514.122749999</v>
      </c>
      <c r="C5" s="83">
        <f t="shared" ref="C5:I5" si="0">SUM(C2:C4)</f>
        <v>5534553.6627333332</v>
      </c>
      <c r="D5" s="83">
        <f t="shared" si="0"/>
        <v>0</v>
      </c>
      <c r="E5" s="83">
        <f t="shared" si="0"/>
        <v>4622250.6884666663</v>
      </c>
      <c r="F5" s="83">
        <f t="shared" si="0"/>
        <v>5955012.4572750004</v>
      </c>
      <c r="G5" s="83">
        <f t="shared" si="0"/>
        <v>643558.30212499993</v>
      </c>
      <c r="H5" s="83">
        <f t="shared" si="0"/>
        <v>258315</v>
      </c>
      <c r="I5" s="83">
        <f t="shared" si="0"/>
        <v>2351362.0983500001</v>
      </c>
    </row>
    <row r="6" spans="1:9">
      <c r="A6" s="85" t="s">
        <v>329</v>
      </c>
      <c r="B6" s="86">
        <f>B5/SUM(B5:I5)</f>
        <v>0.46915344242669443</v>
      </c>
      <c r="C6" s="86">
        <f>C5/SUM(B5:I5)</f>
        <v>0.15171654214331814</v>
      </c>
      <c r="D6" s="86">
        <f>D5/SUM(B5:I5)</f>
        <v>0</v>
      </c>
      <c r="E6" s="86">
        <f>E5/SUM(B5:I5)</f>
        <v>0.12670793962948029</v>
      </c>
      <c r="F6" s="86">
        <f>F5/SUM(B5:I5)</f>
        <v>0.16324241366049944</v>
      </c>
      <c r="G6" s="86">
        <f>G5/SUM(B5:I5)</f>
        <v>1.7641610546388561E-2</v>
      </c>
      <c r="H6" s="86">
        <f>H5/SUM(B5:I5)</f>
        <v>7.0810874682885007E-3</v>
      </c>
      <c r="I6" s="86">
        <f>I5/SUM(B5:I5)</f>
        <v>6.445696412533046E-2</v>
      </c>
    </row>
    <row r="7" spans="1:9">
      <c r="A7" s="87"/>
      <c r="B7" s="87"/>
      <c r="C7" s="87"/>
      <c r="D7" s="87"/>
      <c r="E7" s="87"/>
      <c r="F7" s="87"/>
      <c r="G7" s="87"/>
      <c r="H7" s="87"/>
      <c r="I7" s="87"/>
    </row>
    <row r="8" spans="1:9">
      <c r="A8" s="88" t="s">
        <v>330</v>
      </c>
      <c r="B8" s="83">
        <v>5313609</v>
      </c>
      <c r="C8" s="83">
        <v>1761735</v>
      </c>
      <c r="D8" s="83">
        <v>0</v>
      </c>
      <c r="E8" s="83">
        <v>1450331</v>
      </c>
      <c r="F8" s="83">
        <v>1780106</v>
      </c>
      <c r="G8" s="83">
        <v>153714</v>
      </c>
      <c r="H8" s="83">
        <v>0</v>
      </c>
      <c r="I8" s="83">
        <v>614751</v>
      </c>
    </row>
    <row r="9" spans="1:9">
      <c r="A9" s="88" t="s">
        <v>331</v>
      </c>
      <c r="B9" s="83">
        <v>712980</v>
      </c>
      <c r="C9" s="83">
        <v>153595</v>
      </c>
      <c r="D9" s="83">
        <v>0</v>
      </c>
      <c r="E9" s="83">
        <v>174250</v>
      </c>
      <c r="F9" s="83">
        <v>315775</v>
      </c>
      <c r="G9" s="83">
        <v>64600</v>
      </c>
      <c r="H9" s="83">
        <v>86105</v>
      </c>
      <c r="I9" s="83">
        <v>192695</v>
      </c>
    </row>
    <row r="10" spans="1:9">
      <c r="A10" s="88" t="s">
        <v>332</v>
      </c>
      <c r="B10" s="83">
        <f>SUM(B8:B9)</f>
        <v>6026589</v>
      </c>
      <c r="C10" s="83">
        <f>SUM(C8:C9)</f>
        <v>1915330</v>
      </c>
      <c r="D10" s="83">
        <f t="shared" ref="D10:I10" si="1">SUM(D8:D9)</f>
        <v>0</v>
      </c>
      <c r="E10" s="83">
        <f t="shared" si="1"/>
        <v>1624581</v>
      </c>
      <c r="F10" s="83">
        <f t="shared" si="1"/>
        <v>2095881</v>
      </c>
      <c r="G10" s="83">
        <f t="shared" si="1"/>
        <v>218314</v>
      </c>
      <c r="H10" s="83">
        <f t="shared" si="1"/>
        <v>86105</v>
      </c>
      <c r="I10" s="83">
        <f t="shared" si="1"/>
        <v>807446</v>
      </c>
    </row>
  </sheetData>
  <phoneticPr fontId="2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10" sqref="B10"/>
    </sheetView>
  </sheetViews>
  <sheetFormatPr defaultRowHeight="16.5"/>
  <cols>
    <col min="1" max="1" width="17.875" customWidth="1"/>
  </cols>
  <sheetData>
    <row r="1" spans="1:11">
      <c r="A1" s="60" t="s">
        <v>333</v>
      </c>
      <c r="B1" s="61" t="s">
        <v>263</v>
      </c>
      <c r="C1" s="61" t="s">
        <v>264</v>
      </c>
      <c r="D1" s="61" t="s">
        <v>265</v>
      </c>
      <c r="E1" s="61" t="s">
        <v>266</v>
      </c>
      <c r="F1" s="61" t="s">
        <v>267</v>
      </c>
      <c r="G1" s="61" t="s">
        <v>268</v>
      </c>
      <c r="H1" s="61" t="s">
        <v>269</v>
      </c>
      <c r="I1" s="61" t="s">
        <v>270</v>
      </c>
      <c r="J1" s="89" t="s">
        <v>334</v>
      </c>
      <c r="K1" s="89" t="s">
        <v>335</v>
      </c>
    </row>
    <row r="2" spans="1:11">
      <c r="A2" s="72" t="s">
        <v>336</v>
      </c>
      <c r="B2" s="90">
        <v>71559</v>
      </c>
      <c r="C2" s="90">
        <v>10116</v>
      </c>
      <c r="D2" s="90">
        <v>595</v>
      </c>
      <c r="E2" s="90">
        <v>23638</v>
      </c>
      <c r="F2" s="90">
        <v>16109</v>
      </c>
      <c r="G2" s="90">
        <v>590</v>
      </c>
      <c r="H2" s="90">
        <v>639</v>
      </c>
      <c r="I2" s="90">
        <v>2866</v>
      </c>
      <c r="J2" s="91">
        <v>126112</v>
      </c>
      <c r="K2" s="91">
        <v>246103</v>
      </c>
    </row>
    <row r="3" spans="1:11">
      <c r="A3" s="72" t="s">
        <v>337</v>
      </c>
      <c r="B3" s="90">
        <v>1314</v>
      </c>
      <c r="C3" s="90">
        <v>2134</v>
      </c>
      <c r="D3" s="90">
        <v>9</v>
      </c>
      <c r="E3" s="90">
        <v>300</v>
      </c>
      <c r="F3" s="90">
        <v>693</v>
      </c>
      <c r="G3" s="90">
        <v>20</v>
      </c>
      <c r="H3" s="90">
        <v>26</v>
      </c>
      <c r="I3" s="90">
        <v>111</v>
      </c>
      <c r="J3" s="91">
        <v>4607</v>
      </c>
      <c r="K3" s="91">
        <v>5623</v>
      </c>
    </row>
    <row r="4" spans="1:11">
      <c r="A4" s="72" t="s">
        <v>338</v>
      </c>
      <c r="B4" s="90">
        <v>6735</v>
      </c>
      <c r="C4" s="90">
        <v>1711</v>
      </c>
      <c r="D4" s="90">
        <v>129</v>
      </c>
      <c r="E4" s="90">
        <v>2275</v>
      </c>
      <c r="F4" s="90">
        <v>1357</v>
      </c>
      <c r="G4" s="90">
        <v>260</v>
      </c>
      <c r="H4" s="90">
        <v>54</v>
      </c>
      <c r="I4" s="90">
        <v>566</v>
      </c>
      <c r="J4" s="91">
        <v>13087</v>
      </c>
      <c r="K4" s="91">
        <v>22302</v>
      </c>
    </row>
    <row r="5" spans="1:11">
      <c r="A5" s="72" t="s">
        <v>339</v>
      </c>
      <c r="B5" s="90">
        <v>13595</v>
      </c>
      <c r="C5" s="90">
        <v>3924</v>
      </c>
      <c r="D5" s="90">
        <v>99</v>
      </c>
      <c r="E5" s="90">
        <v>3399</v>
      </c>
      <c r="F5" s="90">
        <v>3551</v>
      </c>
      <c r="G5" s="90">
        <v>554</v>
      </c>
      <c r="H5" s="90">
        <v>76</v>
      </c>
      <c r="I5" s="90">
        <v>1124</v>
      </c>
      <c r="J5" s="91">
        <v>26322</v>
      </c>
      <c r="K5" s="91">
        <v>47952</v>
      </c>
    </row>
    <row r="6" spans="1:11">
      <c r="A6" s="92" t="s">
        <v>334</v>
      </c>
      <c r="B6" s="90">
        <v>93203</v>
      </c>
      <c r="C6" s="90">
        <v>17885</v>
      </c>
      <c r="D6" s="90">
        <v>832</v>
      </c>
      <c r="E6" s="90">
        <v>29612</v>
      </c>
      <c r="F6" s="90">
        <v>21710</v>
      </c>
      <c r="G6" s="90">
        <v>1424</v>
      </c>
      <c r="H6" s="90">
        <v>795</v>
      </c>
      <c r="I6" s="90">
        <v>4667</v>
      </c>
      <c r="J6" s="91">
        <v>170128</v>
      </c>
      <c r="K6" s="91">
        <v>321980</v>
      </c>
    </row>
    <row r="7" spans="1:11">
      <c r="A7" s="93" t="s">
        <v>340</v>
      </c>
      <c r="B7" s="94">
        <v>0.5478404495438729</v>
      </c>
      <c r="C7" s="94">
        <v>0.10512672811059907</v>
      </c>
      <c r="D7" s="94">
        <v>4.8904354368475497E-3</v>
      </c>
      <c r="E7" s="94">
        <v>0.17405718047587698</v>
      </c>
      <c r="F7" s="94">
        <v>0.12760979968024075</v>
      </c>
      <c r="G7" s="94">
        <v>8.3701683438352301E-3</v>
      </c>
      <c r="H7" s="94">
        <v>4.6729521301608198E-3</v>
      </c>
      <c r="I7" s="94">
        <v>2.7432286278566725E-2</v>
      </c>
      <c r="J7" s="95"/>
      <c r="K7" s="87"/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>
      <pane ySplit="1" topLeftCell="A2" activePane="bottomLeft" state="frozen"/>
      <selection activeCell="C9" activeCellId="2" sqref="A2:XFD3780 C11 C9"/>
      <selection pane="bottomLeft" activeCell="J9" sqref="J9"/>
    </sheetView>
  </sheetViews>
  <sheetFormatPr defaultRowHeight="16.5"/>
  <cols>
    <col min="1" max="1" width="11.5" style="7" bestFit="1" customWidth="1"/>
    <col min="2" max="2" width="9.375" style="126" customWidth="1"/>
    <col min="3" max="3" width="10" style="7" customWidth="1"/>
    <col min="4" max="4" width="10.5" style="7" bestFit="1" customWidth="1"/>
    <col min="5" max="5" width="53" style="7" bestFit="1" customWidth="1"/>
    <col min="6" max="6" width="9" style="7" customWidth="1"/>
    <col min="7" max="7" width="15" style="128" bestFit="1" customWidth="1"/>
    <col min="8" max="8" width="13.75" style="128" customWidth="1"/>
    <col min="9" max="9" width="12.875" style="128" customWidth="1"/>
    <col min="10" max="10" width="69.375" bestFit="1" customWidth="1"/>
    <col min="11" max="11" width="14" style="8" customWidth="1"/>
  </cols>
  <sheetData>
    <row r="1" spans="1:12">
      <c r="A1" s="170" t="s">
        <v>18</v>
      </c>
      <c r="B1" s="171" t="s">
        <v>193</v>
      </c>
      <c r="C1" s="170" t="s">
        <v>187</v>
      </c>
      <c r="D1" s="170" t="s">
        <v>190</v>
      </c>
      <c r="E1" s="170" t="s">
        <v>191</v>
      </c>
      <c r="F1" s="172" t="s">
        <v>192</v>
      </c>
      <c r="G1" s="173" t="s">
        <v>658</v>
      </c>
      <c r="H1" s="173" t="s">
        <v>546</v>
      </c>
      <c r="I1" s="173" t="s">
        <v>547</v>
      </c>
      <c r="J1" s="174" t="s">
        <v>648</v>
      </c>
      <c r="K1" s="175" t="s">
        <v>548</v>
      </c>
    </row>
    <row r="2" spans="1:12" ht="33">
      <c r="A2" s="6" t="s">
        <v>0</v>
      </c>
      <c r="B2" s="125">
        <v>0</v>
      </c>
      <c r="C2" s="4" t="s">
        <v>527</v>
      </c>
      <c r="D2" s="4" t="s">
        <v>188</v>
      </c>
      <c r="E2" s="6" t="s">
        <v>1</v>
      </c>
      <c r="F2" s="5" t="s">
        <v>189</v>
      </c>
      <c r="G2" s="127" t="s">
        <v>550</v>
      </c>
      <c r="H2" s="129">
        <v>2000</v>
      </c>
      <c r="I2" s="129">
        <v>2017</v>
      </c>
      <c r="J2" s="123" t="s">
        <v>651</v>
      </c>
      <c r="K2" s="120" t="s">
        <v>549</v>
      </c>
      <c r="L2" s="116"/>
    </row>
    <row r="3" spans="1:12">
      <c r="A3" s="6" t="s">
        <v>173</v>
      </c>
      <c r="B3" s="125">
        <v>0</v>
      </c>
      <c r="C3" s="4" t="s">
        <v>23</v>
      </c>
      <c r="D3" s="4" t="s">
        <v>188</v>
      </c>
      <c r="E3" s="6" t="s">
        <v>524</v>
      </c>
      <c r="F3" s="5" t="s">
        <v>189</v>
      </c>
      <c r="G3" s="127" t="s">
        <v>550</v>
      </c>
      <c r="H3" s="129"/>
      <c r="I3" s="129">
        <v>2018</v>
      </c>
      <c r="J3" s="123" t="s">
        <v>590</v>
      </c>
      <c r="K3" s="121" t="s">
        <v>545</v>
      </c>
      <c r="L3" s="49"/>
    </row>
    <row r="4" spans="1:12" ht="33">
      <c r="A4" s="6" t="s">
        <v>76</v>
      </c>
      <c r="B4" s="125">
        <v>0.3</v>
      </c>
      <c r="C4" s="4" t="s">
        <v>34</v>
      </c>
      <c r="D4" s="4" t="s">
        <v>188</v>
      </c>
      <c r="E4" s="169" t="s">
        <v>659</v>
      </c>
      <c r="F4" s="5" t="s">
        <v>189</v>
      </c>
      <c r="G4" s="127" t="s">
        <v>550</v>
      </c>
      <c r="H4" s="129"/>
      <c r="I4" s="129">
        <v>2019</v>
      </c>
      <c r="J4" s="123" t="s">
        <v>578</v>
      </c>
      <c r="K4" s="121"/>
    </row>
    <row r="5" spans="1:12" ht="33">
      <c r="A5" s="6" t="s">
        <v>135</v>
      </c>
      <c r="B5" s="125">
        <v>0.5</v>
      </c>
      <c r="C5" s="4" t="s">
        <v>38</v>
      </c>
      <c r="D5" s="4" t="s">
        <v>188</v>
      </c>
      <c r="E5" s="169" t="s">
        <v>660</v>
      </c>
      <c r="F5" s="5" t="s">
        <v>189</v>
      </c>
      <c r="G5" s="127" t="s">
        <v>550</v>
      </c>
      <c r="H5" s="129"/>
      <c r="I5" s="129">
        <v>2019</v>
      </c>
      <c r="J5" s="123" t="s">
        <v>618</v>
      </c>
      <c r="K5" s="121"/>
      <c r="L5" s="49"/>
    </row>
    <row r="6" spans="1:12" ht="33">
      <c r="A6" s="6" t="s">
        <v>135</v>
      </c>
      <c r="B6" s="125">
        <v>0.5</v>
      </c>
      <c r="C6" s="4" t="s">
        <v>37</v>
      </c>
      <c r="D6" s="4" t="s">
        <v>188</v>
      </c>
      <c r="E6" s="169" t="s">
        <v>661</v>
      </c>
      <c r="F6" s="5" t="s">
        <v>189</v>
      </c>
      <c r="G6" s="127" t="s">
        <v>550</v>
      </c>
      <c r="H6" s="129"/>
      <c r="I6" s="129">
        <v>2019</v>
      </c>
      <c r="J6" s="123" t="s">
        <v>618</v>
      </c>
      <c r="K6" s="121"/>
      <c r="L6" s="49"/>
    </row>
    <row r="7" spans="1:12" ht="33">
      <c r="A7" s="6" t="s">
        <v>168</v>
      </c>
      <c r="B7" s="125">
        <v>0.5</v>
      </c>
      <c r="C7" s="4" t="s">
        <v>37</v>
      </c>
      <c r="D7" s="4" t="s">
        <v>188</v>
      </c>
      <c r="E7" s="169" t="s">
        <v>662</v>
      </c>
      <c r="F7" s="5" t="s">
        <v>189</v>
      </c>
      <c r="G7" s="127" t="s">
        <v>550</v>
      </c>
      <c r="H7" s="129"/>
      <c r="I7" s="129">
        <v>2019</v>
      </c>
      <c r="J7" s="123" t="s">
        <v>639</v>
      </c>
      <c r="K7" s="121"/>
      <c r="L7" s="49"/>
    </row>
    <row r="8" spans="1:12" ht="33">
      <c r="A8" s="6" t="s">
        <v>168</v>
      </c>
      <c r="B8" s="125">
        <v>0.5</v>
      </c>
      <c r="C8" s="4" t="s">
        <v>45</v>
      </c>
      <c r="D8" s="4" t="s">
        <v>188</v>
      </c>
      <c r="E8" s="169" t="s">
        <v>662</v>
      </c>
      <c r="F8" s="5" t="s">
        <v>189</v>
      </c>
      <c r="G8" s="127" t="s">
        <v>550</v>
      </c>
      <c r="H8" s="129"/>
      <c r="I8" s="129">
        <v>2019</v>
      </c>
      <c r="J8" s="123" t="s">
        <v>639</v>
      </c>
      <c r="K8" s="121"/>
      <c r="L8" s="49"/>
    </row>
    <row r="9" spans="1:12" ht="33">
      <c r="A9" s="6" t="s">
        <v>76</v>
      </c>
      <c r="B9" s="125">
        <v>0.7</v>
      </c>
      <c r="C9" s="4" t="s">
        <v>41</v>
      </c>
      <c r="D9" s="4" t="s">
        <v>188</v>
      </c>
      <c r="E9" s="169" t="s">
        <v>659</v>
      </c>
      <c r="F9" s="5" t="s">
        <v>189</v>
      </c>
      <c r="G9" s="127" t="s">
        <v>550</v>
      </c>
      <c r="H9" s="129"/>
      <c r="I9" s="129">
        <v>2019</v>
      </c>
      <c r="J9" s="123" t="s">
        <v>578</v>
      </c>
      <c r="K9" s="121"/>
    </row>
    <row r="10" spans="1:12">
      <c r="A10" s="6" t="s">
        <v>46</v>
      </c>
      <c r="B10" s="125">
        <v>1</v>
      </c>
      <c r="C10" s="4" t="s">
        <v>23</v>
      </c>
      <c r="D10" s="4" t="s">
        <v>188</v>
      </c>
      <c r="E10" s="6" t="s">
        <v>447</v>
      </c>
      <c r="F10" s="5" t="s">
        <v>189</v>
      </c>
      <c r="G10" s="127" t="s">
        <v>550</v>
      </c>
      <c r="H10" s="129"/>
      <c r="I10" s="129">
        <v>2019</v>
      </c>
      <c r="J10" s="123" t="s">
        <v>558</v>
      </c>
      <c r="K10" s="121"/>
    </row>
    <row r="11" spans="1:12">
      <c r="A11" s="6" t="s">
        <v>47</v>
      </c>
      <c r="B11" s="125">
        <v>1</v>
      </c>
      <c r="C11" s="4" t="s">
        <v>22</v>
      </c>
      <c r="D11" s="4" t="s">
        <v>188</v>
      </c>
      <c r="E11" s="6" t="s">
        <v>48</v>
      </c>
      <c r="F11" s="5" t="s">
        <v>189</v>
      </c>
      <c r="G11" s="127" t="s">
        <v>550</v>
      </c>
      <c r="H11" s="129"/>
      <c r="I11" s="129">
        <v>2019</v>
      </c>
      <c r="J11" s="123" t="s">
        <v>559</v>
      </c>
      <c r="K11" s="121"/>
    </row>
    <row r="12" spans="1:12" s="98" customFormat="1">
      <c r="A12" s="130" t="s">
        <v>49</v>
      </c>
      <c r="B12" s="131">
        <v>1</v>
      </c>
      <c r="C12" s="132" t="s">
        <v>36</v>
      </c>
      <c r="D12" s="132" t="s">
        <v>188</v>
      </c>
      <c r="E12" s="130" t="s">
        <v>50</v>
      </c>
      <c r="F12" s="133" t="s">
        <v>189</v>
      </c>
      <c r="G12" s="134" t="s">
        <v>551</v>
      </c>
      <c r="H12" s="135"/>
      <c r="I12" s="134">
        <v>2020</v>
      </c>
      <c r="J12" s="136" t="s">
        <v>560</v>
      </c>
      <c r="K12" s="137"/>
    </row>
    <row r="13" spans="1:12">
      <c r="A13" s="6" t="s">
        <v>51</v>
      </c>
      <c r="B13" s="125">
        <v>1</v>
      </c>
      <c r="C13" s="4" t="s">
        <v>22</v>
      </c>
      <c r="D13" s="4" t="s">
        <v>188</v>
      </c>
      <c r="E13" s="6" t="s">
        <v>52</v>
      </c>
      <c r="F13" s="5" t="s">
        <v>189</v>
      </c>
      <c r="G13" s="127" t="s">
        <v>550</v>
      </c>
      <c r="H13" s="129"/>
      <c r="I13" s="129">
        <v>2019</v>
      </c>
      <c r="J13" s="123" t="s">
        <v>561</v>
      </c>
      <c r="K13" s="121"/>
    </row>
    <row r="14" spans="1:12">
      <c r="A14" s="6" t="s">
        <v>53</v>
      </c>
      <c r="B14" s="125">
        <v>1</v>
      </c>
      <c r="C14" s="4" t="s">
        <v>41</v>
      </c>
      <c r="D14" s="4" t="s">
        <v>188</v>
      </c>
      <c r="E14" s="6" t="s">
        <v>54</v>
      </c>
      <c r="F14" s="5" t="s">
        <v>189</v>
      </c>
      <c r="G14" s="127" t="s">
        <v>550</v>
      </c>
      <c r="H14" s="129"/>
      <c r="I14" s="129">
        <v>2019</v>
      </c>
      <c r="J14" s="123" t="s">
        <v>562</v>
      </c>
      <c r="K14" s="121"/>
    </row>
    <row r="15" spans="1:12">
      <c r="A15" s="6" t="s">
        <v>55</v>
      </c>
      <c r="B15" s="125">
        <v>1</v>
      </c>
      <c r="C15" s="4" t="s">
        <v>32</v>
      </c>
      <c r="D15" s="4" t="s">
        <v>188</v>
      </c>
      <c r="E15" s="6" t="s">
        <v>56</v>
      </c>
      <c r="F15" s="5" t="s">
        <v>189</v>
      </c>
      <c r="G15" s="127" t="s">
        <v>550</v>
      </c>
      <c r="H15" s="129"/>
      <c r="I15" s="129">
        <v>2019</v>
      </c>
      <c r="J15" s="123" t="s">
        <v>563</v>
      </c>
      <c r="K15" s="121"/>
    </row>
    <row r="16" spans="1:12">
      <c r="A16" s="6" t="s">
        <v>57</v>
      </c>
      <c r="B16" s="125">
        <v>1</v>
      </c>
      <c r="C16" s="4" t="s">
        <v>24</v>
      </c>
      <c r="D16" s="4" t="s">
        <v>188</v>
      </c>
      <c r="E16" s="6" t="s">
        <v>58</v>
      </c>
      <c r="F16" s="5" t="s">
        <v>189</v>
      </c>
      <c r="G16" s="127" t="s">
        <v>550</v>
      </c>
      <c r="H16" s="129"/>
      <c r="I16" s="129">
        <v>2019</v>
      </c>
      <c r="J16" s="123" t="s">
        <v>565</v>
      </c>
      <c r="K16" s="121"/>
    </row>
    <row r="17" spans="1:12">
      <c r="A17" s="6" t="s">
        <v>59</v>
      </c>
      <c r="B17" s="125">
        <v>1</v>
      </c>
      <c r="C17" s="4" t="s">
        <v>186</v>
      </c>
      <c r="D17" s="4" t="s">
        <v>188</v>
      </c>
      <c r="E17" s="6" t="s">
        <v>60</v>
      </c>
      <c r="F17" s="5" t="s">
        <v>189</v>
      </c>
      <c r="G17" s="127" t="s">
        <v>550</v>
      </c>
      <c r="H17" s="129"/>
      <c r="I17" s="129">
        <v>2019</v>
      </c>
      <c r="J17" s="123" t="s">
        <v>566</v>
      </c>
      <c r="K17" s="121"/>
    </row>
    <row r="18" spans="1:12">
      <c r="A18" s="6" t="s">
        <v>61</v>
      </c>
      <c r="B18" s="125">
        <v>1</v>
      </c>
      <c r="C18" s="4" t="s">
        <v>186</v>
      </c>
      <c r="D18" s="4" t="s">
        <v>188</v>
      </c>
      <c r="E18" s="6" t="s">
        <v>62</v>
      </c>
      <c r="F18" s="5" t="s">
        <v>189</v>
      </c>
      <c r="G18" s="127" t="s">
        <v>550</v>
      </c>
      <c r="H18" s="129"/>
      <c r="I18" s="129">
        <v>2019</v>
      </c>
      <c r="J18" s="123" t="s">
        <v>567</v>
      </c>
      <c r="K18" s="121" t="s">
        <v>653</v>
      </c>
    </row>
    <row r="19" spans="1:12">
      <c r="A19" s="6" t="s">
        <v>63</v>
      </c>
      <c r="B19" s="125">
        <v>1</v>
      </c>
      <c r="C19" s="4" t="s">
        <v>33</v>
      </c>
      <c r="D19" s="4" t="s">
        <v>188</v>
      </c>
      <c r="E19" s="6" t="s">
        <v>64</v>
      </c>
      <c r="F19" s="5" t="s">
        <v>189</v>
      </c>
      <c r="G19" s="127" t="s">
        <v>550</v>
      </c>
      <c r="H19" s="129"/>
      <c r="I19" s="129">
        <v>2019</v>
      </c>
      <c r="J19" s="123" t="s">
        <v>568</v>
      </c>
      <c r="K19" s="121"/>
    </row>
    <row r="20" spans="1:12" ht="33">
      <c r="A20" s="6" t="s">
        <v>65</v>
      </c>
      <c r="B20" s="125">
        <v>1</v>
      </c>
      <c r="C20" s="4" t="s">
        <v>37</v>
      </c>
      <c r="D20" s="4" t="s">
        <v>188</v>
      </c>
      <c r="E20" s="169" t="s">
        <v>663</v>
      </c>
      <c r="F20" s="5" t="s">
        <v>189</v>
      </c>
      <c r="G20" s="127" t="s">
        <v>550</v>
      </c>
      <c r="H20" s="129"/>
      <c r="I20" s="129">
        <v>2019</v>
      </c>
      <c r="J20" s="123" t="s">
        <v>569</v>
      </c>
      <c r="K20" s="121"/>
    </row>
    <row r="21" spans="1:12" ht="33">
      <c r="A21" s="6" t="s">
        <v>65</v>
      </c>
      <c r="B21" s="125">
        <v>1</v>
      </c>
      <c r="C21" s="4" t="s">
        <v>45</v>
      </c>
      <c r="D21" s="4" t="s">
        <v>188</v>
      </c>
      <c r="E21" s="169" t="s">
        <v>663</v>
      </c>
      <c r="F21" s="5" t="s">
        <v>189</v>
      </c>
      <c r="G21" s="127" t="s">
        <v>550</v>
      </c>
      <c r="H21" s="129"/>
      <c r="I21" s="129">
        <v>2019</v>
      </c>
      <c r="J21" s="123" t="s">
        <v>569</v>
      </c>
      <c r="K21" s="121"/>
    </row>
    <row r="22" spans="1:12">
      <c r="A22" s="6" t="s">
        <v>66</v>
      </c>
      <c r="B22" s="125">
        <v>1</v>
      </c>
      <c r="C22" s="4" t="s">
        <v>22</v>
      </c>
      <c r="D22" s="4" t="s">
        <v>188</v>
      </c>
      <c r="E22" s="6" t="s">
        <v>11</v>
      </c>
      <c r="F22" s="5" t="s">
        <v>189</v>
      </c>
      <c r="G22" s="127" t="s">
        <v>550</v>
      </c>
      <c r="H22" s="129"/>
      <c r="I22" s="129">
        <v>2019</v>
      </c>
      <c r="J22" s="123" t="s">
        <v>570</v>
      </c>
      <c r="K22" s="121"/>
    </row>
    <row r="23" spans="1:12">
      <c r="A23" s="6" t="s">
        <v>67</v>
      </c>
      <c r="B23" s="125">
        <v>1</v>
      </c>
      <c r="C23" s="4" t="s">
        <v>42</v>
      </c>
      <c r="D23" s="4" t="s">
        <v>188</v>
      </c>
      <c r="E23" s="6" t="s">
        <v>8</v>
      </c>
      <c r="F23" s="5" t="s">
        <v>189</v>
      </c>
      <c r="G23" s="127" t="s">
        <v>550</v>
      </c>
      <c r="H23" s="129"/>
      <c r="I23" s="129">
        <v>2019</v>
      </c>
      <c r="J23" s="123" t="s">
        <v>571</v>
      </c>
      <c r="K23" s="121"/>
    </row>
    <row r="24" spans="1:12">
      <c r="A24" s="6" t="s">
        <v>68</v>
      </c>
      <c r="B24" s="125">
        <v>1</v>
      </c>
      <c r="C24" s="4" t="s">
        <v>32</v>
      </c>
      <c r="D24" s="4" t="s">
        <v>188</v>
      </c>
      <c r="E24" s="6" t="s">
        <v>69</v>
      </c>
      <c r="F24" s="5" t="s">
        <v>189</v>
      </c>
      <c r="G24" s="127" t="s">
        <v>550</v>
      </c>
      <c r="H24" s="129"/>
      <c r="I24" s="129">
        <v>2019</v>
      </c>
      <c r="J24" s="123" t="s">
        <v>572</v>
      </c>
      <c r="K24" s="121"/>
    </row>
    <row r="25" spans="1:12">
      <c r="A25" s="6" t="s">
        <v>70</v>
      </c>
      <c r="B25" s="125">
        <v>1</v>
      </c>
      <c r="C25" s="4" t="s">
        <v>33</v>
      </c>
      <c r="D25" s="4" t="s">
        <v>188</v>
      </c>
      <c r="E25" s="6" t="s">
        <v>71</v>
      </c>
      <c r="F25" s="5" t="s">
        <v>189</v>
      </c>
      <c r="G25" s="127" t="s">
        <v>550</v>
      </c>
      <c r="H25" s="129"/>
      <c r="I25" s="129">
        <v>2019</v>
      </c>
      <c r="J25" s="123" t="s">
        <v>573</v>
      </c>
      <c r="K25" s="121"/>
    </row>
    <row r="26" spans="1:12">
      <c r="A26" s="6" t="s">
        <v>72</v>
      </c>
      <c r="B26" s="125">
        <v>1</v>
      </c>
      <c r="C26" s="4" t="s">
        <v>24</v>
      </c>
      <c r="D26" s="4" t="s">
        <v>188</v>
      </c>
      <c r="E26" s="6" t="s">
        <v>73</v>
      </c>
      <c r="F26" s="5" t="s">
        <v>189</v>
      </c>
      <c r="G26" s="127" t="s">
        <v>550</v>
      </c>
      <c r="H26" s="129"/>
      <c r="I26" s="129">
        <v>2019</v>
      </c>
      <c r="J26" s="123" t="s">
        <v>574</v>
      </c>
      <c r="K26" s="121"/>
    </row>
    <row r="27" spans="1:12" s="98" customFormat="1">
      <c r="A27" s="130" t="s">
        <v>535</v>
      </c>
      <c r="B27" s="131">
        <v>0</v>
      </c>
      <c r="C27" s="132" t="s">
        <v>20</v>
      </c>
      <c r="D27" s="132" t="s">
        <v>509</v>
      </c>
      <c r="E27" s="130" t="s">
        <v>532</v>
      </c>
      <c r="F27" s="133" t="s">
        <v>189</v>
      </c>
      <c r="G27" s="134" t="s">
        <v>551</v>
      </c>
      <c r="H27" s="135"/>
      <c r="I27" s="135">
        <v>2020</v>
      </c>
      <c r="J27" s="136" t="s">
        <v>576</v>
      </c>
      <c r="K27" s="137"/>
    </row>
    <row r="28" spans="1:12" s="98" customFormat="1">
      <c r="A28" s="138" t="s">
        <v>534</v>
      </c>
      <c r="B28" s="131">
        <v>0</v>
      </c>
      <c r="C28" s="132" t="s">
        <v>20</v>
      </c>
      <c r="D28" s="132" t="s">
        <v>509</v>
      </c>
      <c r="E28" s="130" t="s">
        <v>533</v>
      </c>
      <c r="F28" s="133" t="s">
        <v>189</v>
      </c>
      <c r="G28" s="134" t="s">
        <v>552</v>
      </c>
      <c r="H28" s="135"/>
      <c r="I28" s="135">
        <v>2020</v>
      </c>
      <c r="J28" s="136" t="s">
        <v>575</v>
      </c>
      <c r="K28" s="137"/>
    </row>
    <row r="29" spans="1:12">
      <c r="A29" s="6" t="s">
        <v>74</v>
      </c>
      <c r="B29" s="125">
        <v>1</v>
      </c>
      <c r="C29" s="4" t="s">
        <v>37</v>
      </c>
      <c r="D29" s="4" t="s">
        <v>188</v>
      </c>
      <c r="E29" s="6" t="s">
        <v>75</v>
      </c>
      <c r="F29" s="5" t="s">
        <v>189</v>
      </c>
      <c r="G29" s="127" t="s">
        <v>550</v>
      </c>
      <c r="H29" s="129"/>
      <c r="I29" s="129">
        <v>2019</v>
      </c>
      <c r="J29" s="123" t="s">
        <v>577</v>
      </c>
      <c r="K29" s="121"/>
      <c r="L29" s="116"/>
    </row>
    <row r="30" spans="1:12">
      <c r="A30" s="6" t="s">
        <v>77</v>
      </c>
      <c r="B30" s="125">
        <v>1</v>
      </c>
      <c r="C30" s="4" t="s">
        <v>41</v>
      </c>
      <c r="D30" s="4" t="s">
        <v>188</v>
      </c>
      <c r="E30" s="6" t="s">
        <v>78</v>
      </c>
      <c r="F30" s="5" t="s">
        <v>189</v>
      </c>
      <c r="G30" s="127" t="s">
        <v>550</v>
      </c>
      <c r="H30" s="129"/>
      <c r="I30" s="129">
        <v>2019</v>
      </c>
      <c r="J30" s="123" t="s">
        <v>579</v>
      </c>
      <c r="K30" s="121"/>
    </row>
    <row r="31" spans="1:12">
      <c r="A31" s="6" t="s">
        <v>79</v>
      </c>
      <c r="B31" s="125">
        <v>1</v>
      </c>
      <c r="C31" s="4" t="s">
        <v>32</v>
      </c>
      <c r="D31" s="4" t="s">
        <v>188</v>
      </c>
      <c r="E31" s="6" t="s">
        <v>80</v>
      </c>
      <c r="F31" s="5" t="s">
        <v>189</v>
      </c>
      <c r="G31" s="127" t="s">
        <v>550</v>
      </c>
      <c r="H31" s="129"/>
      <c r="I31" s="129">
        <v>2019</v>
      </c>
      <c r="J31" s="123" t="s">
        <v>580</v>
      </c>
      <c r="K31" s="121"/>
      <c r="L31" s="117"/>
    </row>
    <row r="32" spans="1:12">
      <c r="A32" s="6" t="s">
        <v>13</v>
      </c>
      <c r="B32" s="125">
        <v>1</v>
      </c>
      <c r="C32" s="4" t="s">
        <v>527</v>
      </c>
      <c r="D32" s="4" t="s">
        <v>188</v>
      </c>
      <c r="E32" s="6" t="s">
        <v>81</v>
      </c>
      <c r="F32" s="5" t="s">
        <v>189</v>
      </c>
      <c r="G32" s="127" t="s">
        <v>550</v>
      </c>
      <c r="H32" s="129"/>
      <c r="I32" s="129">
        <v>2019</v>
      </c>
      <c r="J32" s="123" t="s">
        <v>581</v>
      </c>
      <c r="K32" s="121"/>
    </row>
    <row r="33" spans="1:12">
      <c r="A33" s="6" t="s">
        <v>82</v>
      </c>
      <c r="B33" s="125">
        <v>1</v>
      </c>
      <c r="C33" s="4" t="s">
        <v>24</v>
      </c>
      <c r="D33" s="4" t="s">
        <v>188</v>
      </c>
      <c r="E33" s="6" t="s">
        <v>83</v>
      </c>
      <c r="F33" s="5" t="s">
        <v>189</v>
      </c>
      <c r="G33" s="127" t="s">
        <v>550</v>
      </c>
      <c r="H33" s="129"/>
      <c r="I33" s="129">
        <v>2019</v>
      </c>
      <c r="J33" s="123" t="s">
        <v>582</v>
      </c>
      <c r="K33" s="121"/>
    </row>
    <row r="34" spans="1:12">
      <c r="A34" s="2" t="s">
        <v>510</v>
      </c>
      <c r="B34" s="125">
        <v>1</v>
      </c>
      <c r="C34" s="2" t="s">
        <v>527</v>
      </c>
      <c r="D34" s="2" t="s">
        <v>509</v>
      </c>
      <c r="E34" s="2" t="s">
        <v>512</v>
      </c>
      <c r="F34" s="3" t="s">
        <v>189</v>
      </c>
      <c r="G34" s="127" t="s">
        <v>550</v>
      </c>
      <c r="H34" s="129"/>
      <c r="I34" s="129">
        <v>2019</v>
      </c>
      <c r="J34" s="123" t="s">
        <v>583</v>
      </c>
      <c r="K34" s="119"/>
    </row>
    <row r="35" spans="1:12">
      <c r="A35" s="6" t="s">
        <v>84</v>
      </c>
      <c r="B35" s="125">
        <v>1</v>
      </c>
      <c r="C35" s="4" t="s">
        <v>41</v>
      </c>
      <c r="D35" s="4" t="s">
        <v>188</v>
      </c>
      <c r="E35" s="6" t="s">
        <v>85</v>
      </c>
      <c r="F35" s="5" t="s">
        <v>189</v>
      </c>
      <c r="G35" s="127" t="s">
        <v>550</v>
      </c>
      <c r="H35" s="129"/>
      <c r="I35" s="129">
        <v>2019</v>
      </c>
      <c r="J35" s="123" t="s">
        <v>584</v>
      </c>
      <c r="K35" s="121"/>
    </row>
    <row r="36" spans="1:12">
      <c r="A36" s="6" t="s">
        <v>28</v>
      </c>
      <c r="B36" s="125">
        <v>1</v>
      </c>
      <c r="C36" s="4" t="s">
        <v>39</v>
      </c>
      <c r="D36" s="4" t="s">
        <v>188</v>
      </c>
      <c r="E36" s="6" t="s">
        <v>86</v>
      </c>
      <c r="F36" s="5" t="s">
        <v>189</v>
      </c>
      <c r="G36" s="127" t="s">
        <v>550</v>
      </c>
      <c r="H36" s="129"/>
      <c r="I36" s="129">
        <v>2019</v>
      </c>
      <c r="J36" s="123" t="s">
        <v>585</v>
      </c>
      <c r="K36" s="121"/>
    </row>
    <row r="37" spans="1:12">
      <c r="A37" s="6" t="s">
        <v>87</v>
      </c>
      <c r="B37" s="125">
        <v>1</v>
      </c>
      <c r="C37" s="4" t="s">
        <v>22</v>
      </c>
      <c r="D37" s="4" t="s">
        <v>188</v>
      </c>
      <c r="E37" s="6" t="s">
        <v>88</v>
      </c>
      <c r="F37" s="5" t="s">
        <v>189</v>
      </c>
      <c r="G37" s="127" t="s">
        <v>550</v>
      </c>
      <c r="H37" s="129"/>
      <c r="I37" s="129">
        <v>2019</v>
      </c>
      <c r="J37" s="123" t="s">
        <v>586</v>
      </c>
      <c r="K37" s="121"/>
    </row>
    <row r="38" spans="1:12">
      <c r="A38" s="6" t="s">
        <v>89</v>
      </c>
      <c r="B38" s="125">
        <v>1</v>
      </c>
      <c r="C38" s="4" t="s">
        <v>33</v>
      </c>
      <c r="D38" s="4" t="s">
        <v>188</v>
      </c>
      <c r="E38" s="6" t="s">
        <v>90</v>
      </c>
      <c r="F38" s="5" t="s">
        <v>189</v>
      </c>
      <c r="G38" s="127" t="s">
        <v>550</v>
      </c>
      <c r="H38" s="129"/>
      <c r="I38" s="129">
        <v>2019</v>
      </c>
      <c r="J38" s="123" t="s">
        <v>587</v>
      </c>
      <c r="K38" s="121"/>
    </row>
    <row r="39" spans="1:12">
      <c r="A39" s="6" t="s">
        <v>91</v>
      </c>
      <c r="B39" s="125">
        <v>1</v>
      </c>
      <c r="C39" s="4" t="s">
        <v>22</v>
      </c>
      <c r="D39" s="4" t="s">
        <v>188</v>
      </c>
      <c r="E39" s="6" t="s">
        <v>12</v>
      </c>
      <c r="F39" s="5" t="s">
        <v>189</v>
      </c>
      <c r="G39" s="127" t="s">
        <v>550</v>
      </c>
      <c r="H39" s="129"/>
      <c r="I39" s="129">
        <v>2019</v>
      </c>
      <c r="J39" s="123" t="s">
        <v>588</v>
      </c>
      <c r="K39" s="121"/>
    </row>
    <row r="40" spans="1:12">
      <c r="A40" s="6" t="s">
        <v>92</v>
      </c>
      <c r="B40" s="125">
        <v>1</v>
      </c>
      <c r="C40" s="4" t="s">
        <v>22</v>
      </c>
      <c r="D40" s="4" t="s">
        <v>188</v>
      </c>
      <c r="E40" s="6" t="s">
        <v>93</v>
      </c>
      <c r="F40" s="5" t="s">
        <v>189</v>
      </c>
      <c r="G40" s="127" t="s">
        <v>550</v>
      </c>
      <c r="H40" s="129"/>
      <c r="I40" s="129">
        <v>2019</v>
      </c>
      <c r="J40" s="123" t="s">
        <v>589</v>
      </c>
      <c r="K40" s="121"/>
    </row>
    <row r="41" spans="1:12">
      <c r="A41" s="6" t="s">
        <v>530</v>
      </c>
      <c r="B41" s="125">
        <v>0</v>
      </c>
      <c r="C41" s="4" t="s">
        <v>42</v>
      </c>
      <c r="D41" s="4" t="s">
        <v>188</v>
      </c>
      <c r="E41" s="6" t="s">
        <v>531</v>
      </c>
      <c r="F41" s="5" t="s">
        <v>189</v>
      </c>
      <c r="G41" s="127" t="s">
        <v>550</v>
      </c>
      <c r="H41" s="129"/>
      <c r="I41" s="129">
        <v>2019</v>
      </c>
      <c r="J41" s="123" t="s">
        <v>591</v>
      </c>
      <c r="K41" s="121"/>
    </row>
    <row r="42" spans="1:12">
      <c r="A42" s="6" t="s">
        <v>529</v>
      </c>
      <c r="B42" s="125">
        <v>0</v>
      </c>
      <c r="C42" s="4" t="s">
        <v>42</v>
      </c>
      <c r="D42" s="4" t="s">
        <v>188</v>
      </c>
      <c r="E42" s="6" t="s">
        <v>528</v>
      </c>
      <c r="F42" s="5" t="s">
        <v>189</v>
      </c>
      <c r="G42" s="127" t="s">
        <v>550</v>
      </c>
      <c r="H42" s="129"/>
      <c r="I42" s="129">
        <v>2019</v>
      </c>
      <c r="J42" s="123" t="s">
        <v>619</v>
      </c>
      <c r="K42" s="121"/>
    </row>
    <row r="43" spans="1:12">
      <c r="A43" s="6" t="s">
        <v>94</v>
      </c>
      <c r="B43" s="125">
        <v>1</v>
      </c>
      <c r="C43" s="4" t="s">
        <v>35</v>
      </c>
      <c r="D43" s="4" t="s">
        <v>188</v>
      </c>
      <c r="E43" s="6" t="s">
        <v>522</v>
      </c>
      <c r="F43" s="5" t="s">
        <v>189</v>
      </c>
      <c r="G43" s="127" t="s">
        <v>550</v>
      </c>
      <c r="H43" s="129"/>
      <c r="I43" s="129">
        <v>2019</v>
      </c>
      <c r="J43" s="123" t="s">
        <v>592</v>
      </c>
      <c r="K43" s="121"/>
    </row>
    <row r="44" spans="1:12">
      <c r="A44" s="6" t="s">
        <v>95</v>
      </c>
      <c r="B44" s="125">
        <v>1</v>
      </c>
      <c r="C44" s="4" t="s">
        <v>25</v>
      </c>
      <c r="D44" s="4" t="s">
        <v>188</v>
      </c>
      <c r="E44" s="6" t="s">
        <v>96</v>
      </c>
      <c r="F44" s="5" t="s">
        <v>189</v>
      </c>
      <c r="G44" s="127" t="s">
        <v>550</v>
      </c>
      <c r="H44" s="129"/>
      <c r="I44" s="129">
        <v>2019</v>
      </c>
      <c r="J44" s="123" t="s">
        <v>593</v>
      </c>
      <c r="K44" s="121"/>
    </row>
    <row r="45" spans="1:12" s="98" customFormat="1">
      <c r="A45" s="130" t="s">
        <v>97</v>
      </c>
      <c r="B45" s="131">
        <v>1</v>
      </c>
      <c r="C45" s="132" t="s">
        <v>23</v>
      </c>
      <c r="D45" s="132" t="s">
        <v>188</v>
      </c>
      <c r="E45" s="130" t="s">
        <v>98</v>
      </c>
      <c r="F45" s="133" t="s">
        <v>189</v>
      </c>
      <c r="G45" s="134" t="s">
        <v>652</v>
      </c>
      <c r="H45" s="135"/>
      <c r="I45" s="135">
        <v>2020</v>
      </c>
      <c r="J45" s="136" t="s">
        <v>595</v>
      </c>
      <c r="K45" s="137"/>
    </row>
    <row r="46" spans="1:12" s="49" customFormat="1">
      <c r="A46" s="6" t="s">
        <v>99</v>
      </c>
      <c r="B46" s="125">
        <v>1</v>
      </c>
      <c r="C46" s="4" t="s">
        <v>44</v>
      </c>
      <c r="D46" s="4" t="s">
        <v>188</v>
      </c>
      <c r="E46" s="6" t="s">
        <v>17</v>
      </c>
      <c r="F46" s="5" t="s">
        <v>189</v>
      </c>
      <c r="G46" s="127" t="s">
        <v>550</v>
      </c>
      <c r="H46" s="129"/>
      <c r="I46" s="129">
        <v>2019</v>
      </c>
      <c r="J46" s="123" t="s">
        <v>596</v>
      </c>
      <c r="K46" s="121"/>
      <c r="L46"/>
    </row>
    <row r="47" spans="1:12" s="49" customFormat="1">
      <c r="A47" s="6" t="s">
        <v>14</v>
      </c>
      <c r="B47" s="125">
        <v>1</v>
      </c>
      <c r="C47" s="4" t="s">
        <v>527</v>
      </c>
      <c r="D47" s="4" t="s">
        <v>188</v>
      </c>
      <c r="E47" s="6" t="s">
        <v>15</v>
      </c>
      <c r="F47" s="5" t="s">
        <v>189</v>
      </c>
      <c r="G47" s="127" t="s">
        <v>550</v>
      </c>
      <c r="H47" s="129"/>
      <c r="I47" s="129">
        <v>2019</v>
      </c>
      <c r="J47" s="123" t="s">
        <v>597</v>
      </c>
      <c r="K47" s="121"/>
      <c r="L47"/>
    </row>
    <row r="48" spans="1:12" s="49" customFormat="1">
      <c r="A48" s="6" t="s">
        <v>100</v>
      </c>
      <c r="B48" s="125">
        <v>1</v>
      </c>
      <c r="C48" s="4" t="s">
        <v>186</v>
      </c>
      <c r="D48" s="4" t="s">
        <v>188</v>
      </c>
      <c r="E48" s="6" t="s">
        <v>101</v>
      </c>
      <c r="F48" s="5" t="s">
        <v>189</v>
      </c>
      <c r="G48" s="127" t="s">
        <v>550</v>
      </c>
      <c r="H48" s="129"/>
      <c r="I48" s="129">
        <v>2019</v>
      </c>
      <c r="J48" s="123" t="s">
        <v>598</v>
      </c>
      <c r="K48" s="121"/>
      <c r="L48"/>
    </row>
    <row r="49" spans="1:12" s="49" customFormat="1">
      <c r="A49" s="6" t="s">
        <v>102</v>
      </c>
      <c r="B49" s="125">
        <v>1</v>
      </c>
      <c r="C49" s="4" t="s">
        <v>25</v>
      </c>
      <c r="D49" s="4" t="s">
        <v>188</v>
      </c>
      <c r="E49" s="6" t="s">
        <v>103</v>
      </c>
      <c r="F49" s="5" t="s">
        <v>189</v>
      </c>
      <c r="G49" s="127" t="s">
        <v>550</v>
      </c>
      <c r="H49" s="129"/>
      <c r="I49" s="129">
        <v>2019</v>
      </c>
      <c r="J49" s="123" t="s">
        <v>599</v>
      </c>
      <c r="K49" s="121"/>
      <c r="L49"/>
    </row>
    <row r="50" spans="1:12" s="49" customFormat="1">
      <c r="A50" s="6" t="s">
        <v>104</v>
      </c>
      <c r="B50" s="125">
        <v>1</v>
      </c>
      <c r="C50" s="4" t="s">
        <v>27</v>
      </c>
      <c r="D50" s="4" t="s">
        <v>188</v>
      </c>
      <c r="E50" s="6" t="s">
        <v>105</v>
      </c>
      <c r="F50" s="5" t="s">
        <v>189</v>
      </c>
      <c r="G50" s="127" t="s">
        <v>550</v>
      </c>
      <c r="H50" s="129"/>
      <c r="I50" s="129">
        <v>2019</v>
      </c>
      <c r="J50" s="123" t="s">
        <v>600</v>
      </c>
      <c r="K50" s="121"/>
      <c r="L50"/>
    </row>
    <row r="51" spans="1:12" s="49" customFormat="1">
      <c r="A51" s="6" t="s">
        <v>106</v>
      </c>
      <c r="B51" s="125">
        <v>1</v>
      </c>
      <c r="C51" s="4" t="s">
        <v>27</v>
      </c>
      <c r="D51" s="4" t="s">
        <v>188</v>
      </c>
      <c r="E51" s="6" t="s">
        <v>107</v>
      </c>
      <c r="F51" s="5" t="s">
        <v>189</v>
      </c>
      <c r="G51" s="127" t="s">
        <v>550</v>
      </c>
      <c r="H51" s="129"/>
      <c r="I51" s="129">
        <v>2019</v>
      </c>
      <c r="J51" s="123" t="s">
        <v>601</v>
      </c>
      <c r="K51" s="121"/>
    </row>
    <row r="52" spans="1:12" s="49" customFormat="1">
      <c r="A52" s="6" t="s">
        <v>108</v>
      </c>
      <c r="B52" s="125">
        <v>1</v>
      </c>
      <c r="C52" s="4" t="s">
        <v>25</v>
      </c>
      <c r="D52" s="4" t="s">
        <v>188</v>
      </c>
      <c r="E52" s="6" t="s">
        <v>109</v>
      </c>
      <c r="F52" s="5" t="s">
        <v>189</v>
      </c>
      <c r="G52" s="127" t="s">
        <v>550</v>
      </c>
      <c r="H52" s="129"/>
      <c r="I52" s="129">
        <v>2019</v>
      </c>
      <c r="J52" s="123" t="s">
        <v>602</v>
      </c>
      <c r="K52" s="121"/>
    </row>
    <row r="53" spans="1:12" s="49" customFormat="1">
      <c r="A53" s="6" t="s">
        <v>110</v>
      </c>
      <c r="B53" s="125">
        <v>1</v>
      </c>
      <c r="C53" s="4" t="s">
        <v>41</v>
      </c>
      <c r="D53" s="4" t="s">
        <v>188</v>
      </c>
      <c r="E53" s="6" t="s">
        <v>111</v>
      </c>
      <c r="F53" s="5" t="s">
        <v>189</v>
      </c>
      <c r="G53" s="127" t="s">
        <v>550</v>
      </c>
      <c r="H53" s="129"/>
      <c r="I53" s="129">
        <v>2019</v>
      </c>
      <c r="J53" s="123" t="s">
        <v>603</v>
      </c>
      <c r="K53" s="121"/>
    </row>
    <row r="54" spans="1:12" s="139" customFormat="1">
      <c r="A54" s="130" t="s">
        <v>112</v>
      </c>
      <c r="B54" s="131">
        <v>1</v>
      </c>
      <c r="C54" s="132" t="s">
        <v>25</v>
      </c>
      <c r="D54" s="132" t="s">
        <v>188</v>
      </c>
      <c r="E54" s="130" t="s">
        <v>113</v>
      </c>
      <c r="F54" s="133" t="s">
        <v>189</v>
      </c>
      <c r="G54" s="134" t="s">
        <v>553</v>
      </c>
      <c r="H54" s="135"/>
      <c r="I54" s="135">
        <v>2020</v>
      </c>
      <c r="J54" s="136" t="s">
        <v>604</v>
      </c>
      <c r="K54" s="137"/>
    </row>
    <row r="55" spans="1:12" s="49" customFormat="1">
      <c r="A55" s="6" t="s">
        <v>4</v>
      </c>
      <c r="B55" s="125">
        <v>1</v>
      </c>
      <c r="C55" s="4" t="s">
        <v>527</v>
      </c>
      <c r="D55" s="4" t="s">
        <v>188</v>
      </c>
      <c r="E55" s="6" t="s">
        <v>5</v>
      </c>
      <c r="F55" s="5" t="s">
        <v>189</v>
      </c>
      <c r="G55" s="127" t="s">
        <v>550</v>
      </c>
      <c r="H55" s="129"/>
      <c r="I55" s="129">
        <v>2019</v>
      </c>
      <c r="J55" s="123" t="s">
        <v>605</v>
      </c>
      <c r="K55" s="121"/>
    </row>
    <row r="56" spans="1:12" s="49" customFormat="1">
      <c r="A56" s="6" t="s">
        <v>114</v>
      </c>
      <c r="B56" s="125">
        <v>1</v>
      </c>
      <c r="C56" s="4" t="s">
        <v>27</v>
      </c>
      <c r="D56" s="4" t="s">
        <v>188</v>
      </c>
      <c r="E56" s="6" t="s">
        <v>115</v>
      </c>
      <c r="F56" s="5" t="s">
        <v>189</v>
      </c>
      <c r="G56" s="127" t="s">
        <v>550</v>
      </c>
      <c r="H56" s="129"/>
      <c r="I56" s="129">
        <v>2019</v>
      </c>
      <c r="J56" s="123" t="s">
        <v>606</v>
      </c>
      <c r="K56" s="121"/>
    </row>
    <row r="57" spans="1:12" s="49" customFormat="1">
      <c r="A57" s="6" t="s">
        <v>116</v>
      </c>
      <c r="B57" s="125">
        <v>1</v>
      </c>
      <c r="C57" s="4" t="s">
        <v>27</v>
      </c>
      <c r="D57" s="4" t="s">
        <v>188</v>
      </c>
      <c r="E57" s="6" t="s">
        <v>117</v>
      </c>
      <c r="F57" s="5" t="s">
        <v>189</v>
      </c>
      <c r="G57" s="127" t="s">
        <v>550</v>
      </c>
      <c r="H57" s="129"/>
      <c r="I57" s="129">
        <v>2019</v>
      </c>
      <c r="J57" s="123" t="s">
        <v>649</v>
      </c>
      <c r="K57" s="121"/>
    </row>
    <row r="58" spans="1:12" s="49" customFormat="1">
      <c r="A58" s="6" t="s">
        <v>118</v>
      </c>
      <c r="B58" s="125">
        <v>1</v>
      </c>
      <c r="C58" s="4" t="s">
        <v>27</v>
      </c>
      <c r="D58" s="4" t="s">
        <v>188</v>
      </c>
      <c r="E58" s="6" t="s">
        <v>523</v>
      </c>
      <c r="F58" s="5" t="s">
        <v>189</v>
      </c>
      <c r="G58" s="127" t="s">
        <v>550</v>
      </c>
      <c r="H58" s="129"/>
      <c r="I58" s="129">
        <v>2019</v>
      </c>
      <c r="J58" s="123" t="s">
        <v>608</v>
      </c>
      <c r="K58" s="121"/>
    </row>
    <row r="59" spans="1:12" s="49" customFormat="1">
      <c r="A59" s="6" t="s">
        <v>119</v>
      </c>
      <c r="B59" s="125">
        <v>1</v>
      </c>
      <c r="C59" s="4" t="s">
        <v>27</v>
      </c>
      <c r="D59" s="4" t="s">
        <v>188</v>
      </c>
      <c r="E59" s="6" t="s">
        <v>120</v>
      </c>
      <c r="F59" s="5" t="s">
        <v>189</v>
      </c>
      <c r="G59" s="127" t="s">
        <v>550</v>
      </c>
      <c r="H59" s="129"/>
      <c r="I59" s="129">
        <v>2019</v>
      </c>
      <c r="J59" s="123" t="s">
        <v>609</v>
      </c>
      <c r="K59" s="121"/>
    </row>
    <row r="60" spans="1:12" s="49" customFormat="1">
      <c r="A60" s="6" t="s">
        <v>121</v>
      </c>
      <c r="B60" s="125">
        <v>1</v>
      </c>
      <c r="C60" s="4" t="s">
        <v>22</v>
      </c>
      <c r="D60" s="4" t="s">
        <v>188</v>
      </c>
      <c r="E60" s="6" t="s">
        <v>122</v>
      </c>
      <c r="F60" s="5" t="s">
        <v>189</v>
      </c>
      <c r="G60" s="127" t="s">
        <v>550</v>
      </c>
      <c r="H60" s="129"/>
      <c r="I60" s="129">
        <v>2019</v>
      </c>
      <c r="J60" s="123" t="s">
        <v>610</v>
      </c>
      <c r="K60" s="121"/>
    </row>
    <row r="61" spans="1:12" s="49" customFormat="1">
      <c r="A61" s="2" t="s">
        <v>511</v>
      </c>
      <c r="B61" s="125">
        <v>1</v>
      </c>
      <c r="C61" s="2" t="s">
        <v>527</v>
      </c>
      <c r="D61" s="2" t="s">
        <v>509</v>
      </c>
      <c r="E61" s="2" t="s">
        <v>513</v>
      </c>
      <c r="F61" s="3" t="s">
        <v>189</v>
      </c>
      <c r="G61" s="127" t="s">
        <v>550</v>
      </c>
      <c r="H61" s="129"/>
      <c r="I61" s="129">
        <v>2019</v>
      </c>
      <c r="J61" s="123" t="s">
        <v>611</v>
      </c>
      <c r="K61" s="119"/>
      <c r="L61"/>
    </row>
    <row r="62" spans="1:12" s="49" customFormat="1">
      <c r="A62" s="6" t="s">
        <v>123</v>
      </c>
      <c r="B62" s="125">
        <v>1</v>
      </c>
      <c r="C62" s="4" t="s">
        <v>33</v>
      </c>
      <c r="D62" s="4" t="s">
        <v>188</v>
      </c>
      <c r="E62" s="6" t="s">
        <v>124</v>
      </c>
      <c r="F62" s="5" t="s">
        <v>189</v>
      </c>
      <c r="G62" s="127" t="s">
        <v>550</v>
      </c>
      <c r="H62" s="129"/>
      <c r="I62" s="129">
        <v>2019</v>
      </c>
      <c r="J62" s="123" t="s">
        <v>612</v>
      </c>
      <c r="K62" s="121"/>
    </row>
    <row r="63" spans="1:12" s="49" customFormat="1">
      <c r="A63" s="6" t="s">
        <v>29</v>
      </c>
      <c r="B63" s="125">
        <v>1</v>
      </c>
      <c r="C63" s="4" t="s">
        <v>39</v>
      </c>
      <c r="D63" s="4" t="s">
        <v>188</v>
      </c>
      <c r="E63" s="6" t="s">
        <v>125</v>
      </c>
      <c r="F63" s="5" t="s">
        <v>189</v>
      </c>
      <c r="G63" s="127" t="s">
        <v>550</v>
      </c>
      <c r="H63" s="129"/>
      <c r="I63" s="129">
        <v>2019</v>
      </c>
      <c r="J63" s="123" t="s">
        <v>613</v>
      </c>
      <c r="K63" s="121"/>
    </row>
    <row r="64" spans="1:12" s="49" customFormat="1">
      <c r="A64" s="6" t="s">
        <v>126</v>
      </c>
      <c r="B64" s="125">
        <v>1</v>
      </c>
      <c r="C64" s="4" t="s">
        <v>37</v>
      </c>
      <c r="D64" s="4" t="s">
        <v>188</v>
      </c>
      <c r="E64" s="6" t="s">
        <v>19</v>
      </c>
      <c r="F64" s="5" t="s">
        <v>189</v>
      </c>
      <c r="G64" s="127" t="s">
        <v>550</v>
      </c>
      <c r="H64" s="129"/>
      <c r="I64" s="129">
        <v>2019</v>
      </c>
      <c r="J64" s="123" t="s">
        <v>614</v>
      </c>
      <c r="K64" s="121"/>
    </row>
    <row r="65" spans="1:11" s="49" customFormat="1">
      <c r="A65" s="6" t="s">
        <v>127</v>
      </c>
      <c r="B65" s="125">
        <v>1</v>
      </c>
      <c r="C65" s="4" t="s">
        <v>20</v>
      </c>
      <c r="D65" s="4" t="s">
        <v>188</v>
      </c>
      <c r="E65" s="6" t="s">
        <v>128</v>
      </c>
      <c r="F65" s="5" t="s">
        <v>189</v>
      </c>
      <c r="G65" s="127" t="s">
        <v>550</v>
      </c>
      <c r="H65" s="129"/>
      <c r="I65" s="129">
        <v>2019</v>
      </c>
      <c r="J65" s="123" t="s">
        <v>615</v>
      </c>
      <c r="K65" s="121"/>
    </row>
    <row r="66" spans="1:11" s="49" customFormat="1">
      <c r="A66" s="6" t="s">
        <v>129</v>
      </c>
      <c r="B66" s="125">
        <v>1</v>
      </c>
      <c r="C66" s="4" t="s">
        <v>27</v>
      </c>
      <c r="D66" s="4" t="s">
        <v>188</v>
      </c>
      <c r="E66" s="6" t="s">
        <v>130</v>
      </c>
      <c r="F66" s="5" t="s">
        <v>189</v>
      </c>
      <c r="G66" s="127" t="s">
        <v>550</v>
      </c>
      <c r="H66" s="129"/>
      <c r="I66" s="129">
        <v>2019</v>
      </c>
      <c r="J66" s="123" t="s">
        <v>607</v>
      </c>
      <c r="K66" s="121"/>
    </row>
    <row r="67" spans="1:11" s="49" customFormat="1">
      <c r="A67" s="6" t="s">
        <v>131</v>
      </c>
      <c r="B67" s="125">
        <v>1</v>
      </c>
      <c r="C67" s="4" t="s">
        <v>22</v>
      </c>
      <c r="D67" s="4" t="s">
        <v>188</v>
      </c>
      <c r="E67" s="6" t="s">
        <v>132</v>
      </c>
      <c r="F67" s="5" t="s">
        <v>189</v>
      </c>
      <c r="G67" s="127" t="s">
        <v>550</v>
      </c>
      <c r="H67" s="129"/>
      <c r="I67" s="129">
        <v>2019</v>
      </c>
      <c r="J67" s="123" t="s">
        <v>616</v>
      </c>
      <c r="K67" s="121"/>
    </row>
    <row r="68" spans="1:11" s="49" customFormat="1">
      <c r="A68" s="6" t="s">
        <v>133</v>
      </c>
      <c r="B68" s="125">
        <v>1</v>
      </c>
      <c r="C68" s="4" t="s">
        <v>41</v>
      </c>
      <c r="D68" s="4" t="s">
        <v>188</v>
      </c>
      <c r="E68" s="6" t="s">
        <v>134</v>
      </c>
      <c r="F68" s="5" t="s">
        <v>189</v>
      </c>
      <c r="G68" s="127" t="s">
        <v>550</v>
      </c>
      <c r="H68" s="129"/>
      <c r="I68" s="129">
        <v>2019</v>
      </c>
      <c r="J68" s="123" t="s">
        <v>617</v>
      </c>
      <c r="K68" s="121"/>
    </row>
    <row r="69" spans="1:11" s="49" customFormat="1">
      <c r="A69" s="6" t="s">
        <v>136</v>
      </c>
      <c r="B69" s="125">
        <v>1</v>
      </c>
      <c r="C69" s="4" t="s">
        <v>41</v>
      </c>
      <c r="D69" s="4" t="s">
        <v>188</v>
      </c>
      <c r="E69" s="6" t="s">
        <v>9</v>
      </c>
      <c r="F69" s="5" t="s">
        <v>189</v>
      </c>
      <c r="G69" s="127" t="s">
        <v>550</v>
      </c>
      <c r="H69" s="129"/>
      <c r="I69" s="129">
        <v>2019</v>
      </c>
      <c r="J69" s="123" t="s">
        <v>620</v>
      </c>
      <c r="K69" s="121"/>
    </row>
    <row r="70" spans="1:11" s="49" customFormat="1">
      <c r="A70" s="6" t="s">
        <v>137</v>
      </c>
      <c r="B70" s="125">
        <v>1</v>
      </c>
      <c r="C70" s="4" t="s">
        <v>24</v>
      </c>
      <c r="D70" s="4" t="s">
        <v>188</v>
      </c>
      <c r="E70" s="6" t="s">
        <v>138</v>
      </c>
      <c r="F70" s="5" t="s">
        <v>189</v>
      </c>
      <c r="G70" s="127" t="s">
        <v>550</v>
      </c>
      <c r="H70" s="129"/>
      <c r="I70" s="129">
        <v>2019</v>
      </c>
      <c r="J70" s="123" t="s">
        <v>621</v>
      </c>
      <c r="K70" s="121"/>
    </row>
    <row r="71" spans="1:11" s="49" customFormat="1">
      <c r="A71" s="6" t="s">
        <v>30</v>
      </c>
      <c r="B71" s="125">
        <v>1</v>
      </c>
      <c r="C71" s="4" t="s">
        <v>23</v>
      </c>
      <c r="D71" s="4" t="s">
        <v>188</v>
      </c>
      <c r="E71" s="6" t="s">
        <v>139</v>
      </c>
      <c r="F71" s="5" t="s">
        <v>189</v>
      </c>
      <c r="G71" s="127" t="s">
        <v>550</v>
      </c>
      <c r="H71" s="129"/>
      <c r="I71" s="129">
        <v>2019</v>
      </c>
      <c r="J71" s="123" t="s">
        <v>622</v>
      </c>
      <c r="K71" s="121"/>
    </row>
    <row r="72" spans="1:11" s="49" customFormat="1">
      <c r="A72" s="6" t="s">
        <v>140</v>
      </c>
      <c r="B72" s="125">
        <v>1</v>
      </c>
      <c r="C72" s="4" t="s">
        <v>20</v>
      </c>
      <c r="D72" s="4" t="s">
        <v>188</v>
      </c>
      <c r="E72" s="6" t="s">
        <v>141</v>
      </c>
      <c r="F72" s="5" t="s">
        <v>189</v>
      </c>
      <c r="G72" s="127" t="s">
        <v>550</v>
      </c>
      <c r="H72" s="129"/>
      <c r="I72" s="129">
        <v>2019</v>
      </c>
      <c r="J72" s="123" t="s">
        <v>623</v>
      </c>
      <c r="K72" s="121"/>
    </row>
    <row r="73" spans="1:11" s="49" customFormat="1">
      <c r="A73" s="6" t="s">
        <v>142</v>
      </c>
      <c r="B73" s="125">
        <v>1</v>
      </c>
      <c r="C73" s="4" t="s">
        <v>35</v>
      </c>
      <c r="D73" s="4" t="s">
        <v>188</v>
      </c>
      <c r="E73" s="6" t="s">
        <v>143</v>
      </c>
      <c r="F73" s="5" t="s">
        <v>189</v>
      </c>
      <c r="G73" s="127" t="s">
        <v>550</v>
      </c>
      <c r="H73" s="129"/>
      <c r="I73" s="129">
        <v>2019</v>
      </c>
      <c r="J73" s="123" t="s">
        <v>624</v>
      </c>
      <c r="K73" s="121"/>
    </row>
    <row r="74" spans="1:11" s="49" customFormat="1">
      <c r="A74" s="6" t="s">
        <v>144</v>
      </c>
      <c r="B74" s="125">
        <v>1</v>
      </c>
      <c r="C74" s="4" t="s">
        <v>24</v>
      </c>
      <c r="D74" s="4" t="s">
        <v>188</v>
      </c>
      <c r="E74" s="6" t="s">
        <v>145</v>
      </c>
      <c r="F74" s="5" t="s">
        <v>189</v>
      </c>
      <c r="G74" s="127" t="s">
        <v>550</v>
      </c>
      <c r="H74" s="129"/>
      <c r="I74" s="129">
        <v>2019</v>
      </c>
      <c r="J74" s="123" t="s">
        <v>625</v>
      </c>
      <c r="K74" s="121"/>
    </row>
    <row r="75" spans="1:11" s="49" customFormat="1">
      <c r="A75" s="6" t="s">
        <v>146</v>
      </c>
      <c r="B75" s="125">
        <v>1</v>
      </c>
      <c r="C75" s="4" t="s">
        <v>25</v>
      </c>
      <c r="D75" s="4" t="s">
        <v>188</v>
      </c>
      <c r="E75" s="6" t="s">
        <v>147</v>
      </c>
      <c r="F75" s="5" t="s">
        <v>189</v>
      </c>
      <c r="G75" s="127" t="s">
        <v>550</v>
      </c>
      <c r="H75" s="129"/>
      <c r="I75" s="129">
        <v>2019</v>
      </c>
      <c r="J75" s="123" t="s">
        <v>626</v>
      </c>
      <c r="K75" s="121"/>
    </row>
    <row r="76" spans="1:11" s="49" customFormat="1">
      <c r="A76" s="6" t="s">
        <v>3</v>
      </c>
      <c r="B76" s="125">
        <v>1</v>
      </c>
      <c r="C76" s="4" t="s">
        <v>527</v>
      </c>
      <c r="D76" s="4" t="s">
        <v>188</v>
      </c>
      <c r="E76" s="6" t="s">
        <v>148</v>
      </c>
      <c r="F76" s="5" t="s">
        <v>189</v>
      </c>
      <c r="G76" s="127" t="s">
        <v>550</v>
      </c>
      <c r="H76" s="129"/>
      <c r="I76" s="129">
        <v>2019</v>
      </c>
      <c r="J76" s="124" t="s">
        <v>657</v>
      </c>
      <c r="K76" s="121"/>
    </row>
    <row r="77" spans="1:11" s="139" customFormat="1">
      <c r="A77" s="130" t="s">
        <v>149</v>
      </c>
      <c r="B77" s="131">
        <v>1</v>
      </c>
      <c r="C77" s="132" t="s">
        <v>37</v>
      </c>
      <c r="D77" s="132" t="s">
        <v>188</v>
      </c>
      <c r="E77" s="130" t="s">
        <v>150</v>
      </c>
      <c r="F77" s="133" t="s">
        <v>189</v>
      </c>
      <c r="G77" s="134" t="s">
        <v>552</v>
      </c>
      <c r="H77" s="135"/>
      <c r="I77" s="135">
        <v>2020</v>
      </c>
      <c r="J77" s="136" t="s">
        <v>627</v>
      </c>
      <c r="K77" s="137"/>
    </row>
    <row r="78" spans="1:11" s="49" customFormat="1">
      <c r="A78" s="6" t="s">
        <v>6</v>
      </c>
      <c r="B78" s="125">
        <v>1</v>
      </c>
      <c r="C78" s="4" t="s">
        <v>527</v>
      </c>
      <c r="D78" s="4" t="s">
        <v>188</v>
      </c>
      <c r="E78" s="6" t="s">
        <v>7</v>
      </c>
      <c r="F78" s="5" t="s">
        <v>189</v>
      </c>
      <c r="G78" s="127" t="s">
        <v>550</v>
      </c>
      <c r="H78" s="129"/>
      <c r="I78" s="129">
        <v>2019</v>
      </c>
      <c r="J78" s="123" t="s">
        <v>628</v>
      </c>
      <c r="K78" s="121"/>
    </row>
    <row r="79" spans="1:11" s="49" customFormat="1">
      <c r="A79" s="6" t="s">
        <v>151</v>
      </c>
      <c r="B79" s="125">
        <v>1</v>
      </c>
      <c r="C79" s="4" t="s">
        <v>32</v>
      </c>
      <c r="D79" s="4" t="s">
        <v>188</v>
      </c>
      <c r="E79" s="6" t="s">
        <v>152</v>
      </c>
      <c r="F79" s="5" t="s">
        <v>189</v>
      </c>
      <c r="G79" s="127" t="s">
        <v>550</v>
      </c>
      <c r="H79" s="129"/>
      <c r="I79" s="129">
        <v>2019</v>
      </c>
      <c r="J79" s="123" t="s">
        <v>629</v>
      </c>
      <c r="K79" s="121"/>
    </row>
    <row r="80" spans="1:11" s="49" customFormat="1">
      <c r="A80" s="6" t="s">
        <v>153</v>
      </c>
      <c r="B80" s="125">
        <v>1</v>
      </c>
      <c r="C80" s="4" t="s">
        <v>43</v>
      </c>
      <c r="D80" s="4" t="s">
        <v>188</v>
      </c>
      <c r="E80" s="6" t="s">
        <v>10</v>
      </c>
      <c r="F80" s="5" t="s">
        <v>189</v>
      </c>
      <c r="G80" s="127" t="s">
        <v>550</v>
      </c>
      <c r="H80" s="129"/>
      <c r="I80" s="129">
        <v>2019</v>
      </c>
      <c r="J80" s="123" t="s">
        <v>630</v>
      </c>
      <c r="K80" s="121"/>
    </row>
    <row r="81" spans="1:11" s="49" customFormat="1">
      <c r="A81" s="6" t="s">
        <v>154</v>
      </c>
      <c r="B81" s="125">
        <v>1</v>
      </c>
      <c r="C81" s="4" t="s">
        <v>24</v>
      </c>
      <c r="D81" s="4" t="s">
        <v>188</v>
      </c>
      <c r="E81" s="6" t="s">
        <v>155</v>
      </c>
      <c r="F81" s="5" t="s">
        <v>189</v>
      </c>
      <c r="G81" s="127" t="s">
        <v>550</v>
      </c>
      <c r="H81" s="129"/>
      <c r="I81" s="129">
        <v>2019</v>
      </c>
      <c r="J81" s="123" t="s">
        <v>631</v>
      </c>
      <c r="K81" s="121"/>
    </row>
    <row r="82" spans="1:11" s="49" customFormat="1">
      <c r="A82" s="6" t="s">
        <v>156</v>
      </c>
      <c r="B82" s="125">
        <v>1</v>
      </c>
      <c r="C82" s="4" t="s">
        <v>41</v>
      </c>
      <c r="D82" s="4" t="s">
        <v>188</v>
      </c>
      <c r="E82" s="6" t="s">
        <v>157</v>
      </c>
      <c r="F82" s="5" t="s">
        <v>189</v>
      </c>
      <c r="G82" s="127" t="s">
        <v>550</v>
      </c>
      <c r="H82" s="129"/>
      <c r="I82" s="129">
        <v>2019</v>
      </c>
      <c r="J82" s="123" t="s">
        <v>632</v>
      </c>
      <c r="K82" s="121"/>
    </row>
    <row r="83" spans="1:11" s="49" customFormat="1">
      <c r="A83" s="6" t="s">
        <v>158</v>
      </c>
      <c r="B83" s="125">
        <v>1</v>
      </c>
      <c r="C83" s="4" t="s">
        <v>33</v>
      </c>
      <c r="D83" s="4" t="s">
        <v>188</v>
      </c>
      <c r="E83" s="6" t="s">
        <v>159</v>
      </c>
      <c r="F83" s="5" t="s">
        <v>189</v>
      </c>
      <c r="G83" s="127" t="s">
        <v>550</v>
      </c>
      <c r="H83" s="129"/>
      <c r="I83" s="129">
        <v>2019</v>
      </c>
      <c r="J83" s="123" t="s">
        <v>633</v>
      </c>
      <c r="K83" s="121"/>
    </row>
    <row r="84" spans="1:11" s="49" customFormat="1">
      <c r="A84" s="6" t="s">
        <v>160</v>
      </c>
      <c r="B84" s="125">
        <v>1</v>
      </c>
      <c r="C84" s="4" t="s">
        <v>20</v>
      </c>
      <c r="D84" s="4" t="s">
        <v>188</v>
      </c>
      <c r="E84" s="6" t="s">
        <v>161</v>
      </c>
      <c r="F84" s="5" t="s">
        <v>189</v>
      </c>
      <c r="G84" s="127" t="s">
        <v>550</v>
      </c>
      <c r="H84" s="129"/>
      <c r="I84" s="129">
        <v>2019</v>
      </c>
      <c r="J84" s="123" t="s">
        <v>634</v>
      </c>
      <c r="K84" s="121"/>
    </row>
    <row r="85" spans="1:11" s="49" customFormat="1">
      <c r="A85" s="6" t="s">
        <v>162</v>
      </c>
      <c r="B85" s="125">
        <v>1</v>
      </c>
      <c r="C85" s="4" t="s">
        <v>20</v>
      </c>
      <c r="D85" s="4" t="s">
        <v>188</v>
      </c>
      <c r="E85" s="6" t="s">
        <v>163</v>
      </c>
      <c r="F85" s="5" t="s">
        <v>189</v>
      </c>
      <c r="G85" s="127" t="s">
        <v>550</v>
      </c>
      <c r="H85" s="129"/>
      <c r="I85" s="129">
        <v>2019</v>
      </c>
      <c r="J85" s="123" t="s">
        <v>635</v>
      </c>
      <c r="K85" s="121"/>
    </row>
    <row r="86" spans="1:11" s="49" customFormat="1">
      <c r="A86" s="6" t="s">
        <v>16</v>
      </c>
      <c r="B86" s="125">
        <v>1</v>
      </c>
      <c r="C86" s="4" t="s">
        <v>527</v>
      </c>
      <c r="D86" s="4" t="s">
        <v>188</v>
      </c>
      <c r="E86" s="6" t="s">
        <v>164</v>
      </c>
      <c r="F86" s="5" t="s">
        <v>189</v>
      </c>
      <c r="G86" s="127" t="s">
        <v>550</v>
      </c>
      <c r="H86" s="129"/>
      <c r="I86" s="129">
        <v>2019</v>
      </c>
      <c r="J86" s="123" t="s">
        <v>636</v>
      </c>
      <c r="K86" s="121"/>
    </row>
    <row r="87" spans="1:11" s="49" customFormat="1">
      <c r="A87" s="6" t="s">
        <v>165</v>
      </c>
      <c r="B87" s="125">
        <v>1</v>
      </c>
      <c r="C87" s="4" t="s">
        <v>22</v>
      </c>
      <c r="D87" s="4" t="s">
        <v>188</v>
      </c>
      <c r="E87" s="6" t="s">
        <v>166</v>
      </c>
      <c r="F87" s="5" t="s">
        <v>189</v>
      </c>
      <c r="G87" s="127" t="s">
        <v>550</v>
      </c>
      <c r="H87" s="129"/>
      <c r="I87" s="129">
        <v>2019</v>
      </c>
      <c r="J87" s="123" t="s">
        <v>637</v>
      </c>
      <c r="K87" s="121"/>
    </row>
    <row r="88" spans="1:11" s="49" customFormat="1">
      <c r="A88" s="6" t="s">
        <v>2</v>
      </c>
      <c r="B88" s="125">
        <v>1</v>
      </c>
      <c r="C88" s="4" t="s">
        <v>527</v>
      </c>
      <c r="D88" s="4" t="s">
        <v>188</v>
      </c>
      <c r="E88" s="6" t="s">
        <v>167</v>
      </c>
      <c r="F88" s="5" t="s">
        <v>189</v>
      </c>
      <c r="G88" s="127" t="s">
        <v>550</v>
      </c>
      <c r="H88" s="129"/>
      <c r="I88" s="129">
        <v>2019</v>
      </c>
      <c r="J88" s="123" t="s">
        <v>638</v>
      </c>
      <c r="K88" s="121"/>
    </row>
    <row r="89" spans="1:11" s="49" customFormat="1">
      <c r="A89" s="6" t="s">
        <v>169</v>
      </c>
      <c r="B89" s="125">
        <v>1</v>
      </c>
      <c r="C89" s="4" t="s">
        <v>24</v>
      </c>
      <c r="D89" s="4" t="s">
        <v>188</v>
      </c>
      <c r="E89" s="6" t="s">
        <v>170</v>
      </c>
      <c r="F89" s="5" t="s">
        <v>189</v>
      </c>
      <c r="G89" s="127" t="s">
        <v>550</v>
      </c>
      <c r="H89" s="129"/>
      <c r="I89" s="129">
        <v>2019</v>
      </c>
      <c r="J89" s="123" t="s">
        <v>640</v>
      </c>
      <c r="K89" s="121"/>
    </row>
    <row r="90" spans="1:11" s="139" customFormat="1">
      <c r="A90" s="130" t="s">
        <v>536</v>
      </c>
      <c r="B90" s="131">
        <v>0</v>
      </c>
      <c r="C90" s="132" t="s">
        <v>21</v>
      </c>
      <c r="D90" s="132" t="s">
        <v>509</v>
      </c>
      <c r="E90" s="130" t="s">
        <v>654</v>
      </c>
      <c r="F90" s="133" t="s">
        <v>189</v>
      </c>
      <c r="G90" s="134" t="s">
        <v>552</v>
      </c>
      <c r="H90" s="135"/>
      <c r="I90" s="135">
        <v>2020</v>
      </c>
      <c r="J90" s="136" t="s">
        <v>641</v>
      </c>
      <c r="K90" s="137"/>
    </row>
    <row r="91" spans="1:11" s="139" customFormat="1">
      <c r="A91" s="130" t="s">
        <v>171</v>
      </c>
      <c r="B91" s="131">
        <v>1</v>
      </c>
      <c r="C91" s="132" t="s">
        <v>21</v>
      </c>
      <c r="D91" s="132" t="s">
        <v>188</v>
      </c>
      <c r="E91" s="130" t="s">
        <v>172</v>
      </c>
      <c r="F91" s="133" t="s">
        <v>189</v>
      </c>
      <c r="G91" s="134" t="s">
        <v>554</v>
      </c>
      <c r="H91" s="135"/>
      <c r="I91" s="135">
        <v>2020</v>
      </c>
      <c r="J91" s="136" t="s">
        <v>642</v>
      </c>
      <c r="K91" s="137"/>
    </row>
    <row r="92" spans="1:11" s="49" customFormat="1">
      <c r="A92" s="6" t="s">
        <v>31</v>
      </c>
      <c r="B92" s="125">
        <v>1</v>
      </c>
      <c r="C92" s="4" t="s">
        <v>23</v>
      </c>
      <c r="D92" s="4" t="s">
        <v>188</v>
      </c>
      <c r="E92" s="6" t="s">
        <v>537</v>
      </c>
      <c r="F92" s="5" t="s">
        <v>189</v>
      </c>
      <c r="G92" s="127" t="s">
        <v>550</v>
      </c>
      <c r="H92" s="129"/>
      <c r="I92" s="129">
        <v>2019</v>
      </c>
      <c r="J92" s="123" t="s">
        <v>564</v>
      </c>
      <c r="K92" s="121"/>
    </row>
    <row r="93" spans="1:11" s="49" customFormat="1">
      <c r="A93" s="6" t="s">
        <v>174</v>
      </c>
      <c r="B93" s="125">
        <v>1</v>
      </c>
      <c r="C93" s="4" t="s">
        <v>26</v>
      </c>
      <c r="D93" s="4" t="s">
        <v>188</v>
      </c>
      <c r="E93" s="6" t="s">
        <v>175</v>
      </c>
      <c r="F93" s="5" t="s">
        <v>189</v>
      </c>
      <c r="G93" s="127" t="s">
        <v>550</v>
      </c>
      <c r="H93" s="129"/>
      <c r="I93" s="129">
        <v>2019</v>
      </c>
      <c r="J93" s="123" t="s">
        <v>594</v>
      </c>
      <c r="K93" s="121"/>
    </row>
    <row r="94" spans="1:11" s="139" customFormat="1">
      <c r="A94" s="130" t="s">
        <v>176</v>
      </c>
      <c r="B94" s="131">
        <v>1</v>
      </c>
      <c r="C94" s="132" t="s">
        <v>36</v>
      </c>
      <c r="D94" s="132" t="s">
        <v>188</v>
      </c>
      <c r="E94" s="130" t="s">
        <v>177</v>
      </c>
      <c r="F94" s="133" t="s">
        <v>189</v>
      </c>
      <c r="G94" s="134" t="s">
        <v>551</v>
      </c>
      <c r="H94" s="135"/>
      <c r="I94" s="135">
        <v>2020</v>
      </c>
      <c r="J94" s="136" t="s">
        <v>643</v>
      </c>
      <c r="K94" s="137"/>
    </row>
    <row r="95" spans="1:11" s="49" customFormat="1">
      <c r="A95" s="6" t="s">
        <v>178</v>
      </c>
      <c r="B95" s="125">
        <v>1</v>
      </c>
      <c r="C95" s="4" t="s">
        <v>32</v>
      </c>
      <c r="D95" s="4" t="s">
        <v>188</v>
      </c>
      <c r="E95" s="6" t="s">
        <v>179</v>
      </c>
      <c r="F95" s="5" t="s">
        <v>189</v>
      </c>
      <c r="G95" s="127" t="s">
        <v>550</v>
      </c>
      <c r="H95" s="129"/>
      <c r="I95" s="129">
        <v>2019</v>
      </c>
      <c r="J95" s="123" t="s">
        <v>644</v>
      </c>
      <c r="K95" s="121"/>
    </row>
    <row r="96" spans="1:11" s="49" customFormat="1">
      <c r="A96" s="6" t="s">
        <v>180</v>
      </c>
      <c r="B96" s="125">
        <v>1</v>
      </c>
      <c r="C96" s="4" t="s">
        <v>41</v>
      </c>
      <c r="D96" s="4" t="s">
        <v>188</v>
      </c>
      <c r="E96" s="6" t="s">
        <v>181</v>
      </c>
      <c r="F96" s="5" t="s">
        <v>189</v>
      </c>
      <c r="G96" s="127" t="s">
        <v>550</v>
      </c>
      <c r="H96" s="129"/>
      <c r="I96" s="129">
        <v>2019</v>
      </c>
      <c r="J96" s="123" t="s">
        <v>645</v>
      </c>
      <c r="K96" s="121"/>
    </row>
    <row r="97" spans="1:12">
      <c r="A97" s="6" t="s">
        <v>182</v>
      </c>
      <c r="B97" s="125">
        <v>1</v>
      </c>
      <c r="C97" s="4" t="s">
        <v>40</v>
      </c>
      <c r="D97" s="4" t="s">
        <v>188</v>
      </c>
      <c r="E97" s="6" t="s">
        <v>183</v>
      </c>
      <c r="F97" s="5" t="s">
        <v>189</v>
      </c>
      <c r="G97" s="127" t="s">
        <v>550</v>
      </c>
      <c r="H97" s="129"/>
      <c r="I97" s="129">
        <v>2019</v>
      </c>
      <c r="J97" s="123" t="s">
        <v>646</v>
      </c>
      <c r="K97" s="121"/>
      <c r="L97" s="49"/>
    </row>
    <row r="98" spans="1:12" s="49" customFormat="1">
      <c r="A98" s="6" t="s">
        <v>184</v>
      </c>
      <c r="B98" s="125">
        <v>1</v>
      </c>
      <c r="C98" s="4" t="s">
        <v>27</v>
      </c>
      <c r="D98" s="4" t="s">
        <v>188</v>
      </c>
      <c r="E98" s="6" t="s">
        <v>185</v>
      </c>
      <c r="F98" s="5" t="s">
        <v>189</v>
      </c>
      <c r="G98" s="127" t="s">
        <v>550</v>
      </c>
      <c r="H98" s="129"/>
      <c r="I98" s="129">
        <v>2019</v>
      </c>
      <c r="J98" s="123" t="s">
        <v>647</v>
      </c>
      <c r="K98" s="121"/>
      <c r="L98" s="114"/>
    </row>
    <row r="99" spans="1:12" s="49" customFormat="1">
      <c r="A99" s="6" t="s">
        <v>525</v>
      </c>
      <c r="B99" s="125">
        <v>1</v>
      </c>
      <c r="C99" s="4" t="s">
        <v>527</v>
      </c>
      <c r="D99" s="4" t="s">
        <v>188</v>
      </c>
      <c r="E99" s="6" t="s">
        <v>526</v>
      </c>
      <c r="F99" s="5" t="s">
        <v>189</v>
      </c>
      <c r="G99" s="127" t="s">
        <v>550</v>
      </c>
      <c r="H99" s="129">
        <v>2019</v>
      </c>
      <c r="I99" s="129">
        <v>2019</v>
      </c>
      <c r="J99" s="123" t="s">
        <v>650</v>
      </c>
      <c r="K99" s="121"/>
      <c r="L99" s="114"/>
    </row>
    <row r="100" spans="1:12">
      <c r="A100" s="6" t="s">
        <v>194</v>
      </c>
      <c r="B100" s="125">
        <v>1</v>
      </c>
      <c r="C100" s="4" t="s">
        <v>39</v>
      </c>
      <c r="D100" s="9" t="s">
        <v>195</v>
      </c>
      <c r="E100" s="6" t="s">
        <v>341</v>
      </c>
      <c r="F100" s="5" t="s">
        <v>515</v>
      </c>
      <c r="G100" s="127" t="s">
        <v>555</v>
      </c>
      <c r="H100" s="129"/>
      <c r="I100" s="129">
        <v>2019</v>
      </c>
      <c r="J100" s="123" t="s">
        <v>556</v>
      </c>
      <c r="K100" s="122"/>
    </row>
    <row r="101" spans="1:12" s="139" customFormat="1">
      <c r="A101" s="140" t="s">
        <v>538</v>
      </c>
      <c r="B101" s="131">
        <v>1</v>
      </c>
      <c r="C101" s="132" t="s">
        <v>527</v>
      </c>
      <c r="D101" s="132" t="s">
        <v>188</v>
      </c>
      <c r="E101" s="140" t="s">
        <v>539</v>
      </c>
      <c r="F101" s="132" t="s">
        <v>230</v>
      </c>
      <c r="G101" s="134" t="s">
        <v>557</v>
      </c>
      <c r="H101" s="135">
        <v>2020</v>
      </c>
      <c r="I101" s="135">
        <v>2020</v>
      </c>
      <c r="J101" s="136"/>
      <c r="K101" s="141" t="s">
        <v>540</v>
      </c>
    </row>
    <row r="102" spans="1:12" s="139" customFormat="1">
      <c r="A102" s="140" t="s">
        <v>541</v>
      </c>
      <c r="B102" s="131">
        <v>1</v>
      </c>
      <c r="C102" s="132" t="s">
        <v>37</v>
      </c>
      <c r="D102" s="132" t="s">
        <v>188</v>
      </c>
      <c r="E102" s="142" t="s">
        <v>542</v>
      </c>
      <c r="F102" s="132" t="s">
        <v>230</v>
      </c>
      <c r="G102" s="134" t="s">
        <v>557</v>
      </c>
      <c r="H102" s="135">
        <v>2020</v>
      </c>
      <c r="I102" s="135">
        <v>2020</v>
      </c>
      <c r="J102" s="136"/>
      <c r="K102" s="141" t="s">
        <v>543</v>
      </c>
    </row>
  </sheetData>
  <sortState ref="A2:V225">
    <sortCondition ref="F2:F225"/>
    <sortCondition ref="B2:B225"/>
  </sortState>
  <phoneticPr fontId="13" type="noConversion"/>
  <hyperlinks>
    <hyperlink ref="J76" r:id="rId1"/>
  </hyperlinks>
  <pageMargins left="0.7" right="0.7" top="0.75" bottom="0.75" header="0.3" footer="0.3"/>
  <pageSetup paperSize="9" orientation="portrait" horizontalDpi="3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C7" sqref="C7:C8"/>
    </sheetView>
  </sheetViews>
  <sheetFormatPr defaultColWidth="9" defaultRowHeight="15.75"/>
  <cols>
    <col min="1" max="1" width="6.375" style="29" customWidth="1"/>
    <col min="2" max="2" width="14.375" style="11" customWidth="1"/>
    <col min="3" max="3" width="12.875" style="30" customWidth="1"/>
    <col min="4" max="4" width="11.625" style="30" customWidth="1"/>
    <col min="5" max="5" width="12.75" style="31" customWidth="1"/>
    <col min="6" max="6" width="13.75" style="31" customWidth="1"/>
    <col min="7" max="9" width="12.5" style="11" customWidth="1"/>
    <col min="10" max="10" width="9.875" style="11" customWidth="1"/>
    <col min="11" max="11" width="11.625" style="11" customWidth="1"/>
    <col min="12" max="12" width="13.25" style="11" customWidth="1"/>
    <col min="13" max="16384" width="9" style="11"/>
  </cols>
  <sheetData>
    <row r="1" spans="1:12" ht="36.75" customHeight="1">
      <c r="A1" s="143" t="s">
        <v>196</v>
      </c>
      <c r="B1" s="145" t="s">
        <v>226</v>
      </c>
      <c r="C1" s="10"/>
      <c r="D1" s="10"/>
      <c r="E1" s="148" t="s">
        <v>228</v>
      </c>
      <c r="F1" s="149"/>
      <c r="G1" s="150"/>
      <c r="H1" s="159" t="s">
        <v>229</v>
      </c>
      <c r="I1" s="159" t="s">
        <v>233</v>
      </c>
      <c r="J1" s="151" t="s">
        <v>197</v>
      </c>
      <c r="K1" s="153" t="s">
        <v>198</v>
      </c>
      <c r="L1" s="155" t="s">
        <v>227</v>
      </c>
    </row>
    <row r="2" spans="1:12" ht="24" customHeight="1">
      <c r="A2" s="144"/>
      <c r="B2" s="146"/>
      <c r="C2" s="156" t="s">
        <v>199</v>
      </c>
      <c r="D2" s="156" t="s">
        <v>200</v>
      </c>
      <c r="E2" s="12" t="s">
        <v>219</v>
      </c>
      <c r="F2" s="13" t="s">
        <v>201</v>
      </c>
      <c r="G2" s="157" t="s">
        <v>202</v>
      </c>
      <c r="H2" s="160"/>
      <c r="I2" s="160"/>
      <c r="J2" s="152"/>
      <c r="K2" s="154"/>
      <c r="L2" s="155"/>
    </row>
    <row r="3" spans="1:12" ht="24" customHeight="1">
      <c r="A3" s="144"/>
      <c r="B3" s="147"/>
      <c r="C3" s="156"/>
      <c r="D3" s="156"/>
      <c r="E3" s="14" t="s">
        <v>220</v>
      </c>
      <c r="F3" s="15" t="s">
        <v>221</v>
      </c>
      <c r="G3" s="158"/>
      <c r="H3" s="161"/>
      <c r="I3" s="161"/>
      <c r="J3" s="152"/>
      <c r="K3" s="154"/>
      <c r="L3" s="155"/>
    </row>
    <row r="4" spans="1:12" ht="50.1" customHeight="1">
      <c r="A4" s="16" t="s">
        <v>203</v>
      </c>
      <c r="B4" s="17" t="s">
        <v>204</v>
      </c>
      <c r="C4" s="18" t="s">
        <v>205</v>
      </c>
      <c r="D4" s="19" t="s">
        <v>206</v>
      </c>
      <c r="E4" s="44" t="e">
        <f>SUMIFS(綁刊清單!$K:$K,綁刊清單!#REF!,E3,綁刊清單!$F:$F,"Elsevier")-20251</f>
        <v>#REF!</v>
      </c>
      <c r="F4" s="44" t="e">
        <f>SUMIFS(綁刊清單!$K:$K,綁刊清單!#REF!,F3,綁刊清單!$F:$F,"Elsevier")+20251</f>
        <v>#REF!</v>
      </c>
      <c r="G4" s="45" t="e">
        <f>SUM(E4:F4)</f>
        <v>#REF!</v>
      </c>
      <c r="H4" s="48">
        <v>6915459</v>
      </c>
      <c r="I4" s="48">
        <v>1929586</v>
      </c>
      <c r="J4" s="20">
        <v>2231</v>
      </c>
      <c r="K4" s="32" t="e">
        <f>G4/J4</f>
        <v>#REF!</v>
      </c>
      <c r="L4" s="35">
        <v>40</v>
      </c>
    </row>
    <row r="5" spans="1:12" ht="60" customHeight="1">
      <c r="A5" s="21" t="s">
        <v>207</v>
      </c>
      <c r="B5" s="22" t="s">
        <v>208</v>
      </c>
      <c r="C5" s="18" t="s">
        <v>209</v>
      </c>
      <c r="D5" s="19" t="s">
        <v>210</v>
      </c>
      <c r="E5" s="44" t="e">
        <f>SUMIFS(綁刊清單!$K:$K,綁刊清單!#REF!,$E$3,綁刊清單!$F:$F,"Wiley")</f>
        <v>#REF!</v>
      </c>
      <c r="F5" s="44" t="e">
        <f>SUMIFS(綁刊清單!$K:$K,綁刊清單!#REF!,$F$3,綁刊清單!$F:$F,"Wiley")</f>
        <v>#REF!</v>
      </c>
      <c r="G5" s="45" t="e">
        <f>SUM(E5:F5)</f>
        <v>#REF!</v>
      </c>
      <c r="H5" s="48" t="e">
        <f>G5</f>
        <v>#REF!</v>
      </c>
      <c r="I5" s="48">
        <v>0</v>
      </c>
      <c r="J5" s="20">
        <v>1135</v>
      </c>
      <c r="K5" s="32" t="e">
        <f>G5/J5</f>
        <v>#REF!</v>
      </c>
      <c r="L5" s="35">
        <v>57</v>
      </c>
    </row>
    <row r="6" spans="1:12" ht="50.1" customHeight="1">
      <c r="A6" s="21" t="s">
        <v>211</v>
      </c>
      <c r="B6" s="22" t="s">
        <v>212</v>
      </c>
      <c r="C6" s="18" t="s">
        <v>213</v>
      </c>
      <c r="D6" s="19" t="s">
        <v>214</v>
      </c>
      <c r="E6" s="99" t="e">
        <f>SUMIFS(綁刊清單!$K:$K,綁刊清單!#REF!,$E$3,綁刊清單!$F:$F,"Springer")-1</f>
        <v>#REF!</v>
      </c>
      <c r="F6" s="99" t="e">
        <f>SUMIFS(綁刊清單!$K:$K,綁刊清單!#REF!,$F$3,綁刊清單!$F:$F,"Springer")+1</f>
        <v>#REF!</v>
      </c>
      <c r="G6" s="100" t="e">
        <f>SUM(E6:F6)</f>
        <v>#REF!</v>
      </c>
      <c r="H6" s="101" t="e">
        <f>E6</f>
        <v>#REF!</v>
      </c>
      <c r="I6" s="101" t="e">
        <f>F6</f>
        <v>#REF!</v>
      </c>
      <c r="J6" s="20">
        <v>1395</v>
      </c>
      <c r="K6" s="32" t="e">
        <f>G6/J6</f>
        <v>#REF!</v>
      </c>
      <c r="L6" s="35">
        <v>97</v>
      </c>
    </row>
    <row r="7" spans="1:12" ht="50.1" customHeight="1">
      <c r="A7" s="21" t="s">
        <v>215</v>
      </c>
      <c r="B7" s="22" t="s">
        <v>216</v>
      </c>
      <c r="C7" s="18" t="s">
        <v>209</v>
      </c>
      <c r="D7" s="19" t="s">
        <v>217</v>
      </c>
      <c r="E7" s="44" t="e">
        <f>SUMIFS(綁刊清單!$K:$K,綁刊清單!#REF!,$E$3,綁刊清單!$F:$F,"Oxford")</f>
        <v>#REF!</v>
      </c>
      <c r="F7" s="44" t="e">
        <f>SUMIFS(綁刊清單!$K:$K,綁刊清單!#REF!,$F$3,綁刊清單!$F:$F,"Oxford")</f>
        <v>#REF!</v>
      </c>
      <c r="G7" s="45" t="e">
        <f>SUM(E7:F7)</f>
        <v>#REF!</v>
      </c>
      <c r="H7" s="48" t="e">
        <f>G7</f>
        <v>#REF!</v>
      </c>
      <c r="I7" s="48">
        <v>0</v>
      </c>
      <c r="J7" s="20">
        <v>267</v>
      </c>
      <c r="K7" s="32" t="e">
        <f>G7/J7</f>
        <v>#REF!</v>
      </c>
      <c r="L7" s="35">
        <v>92</v>
      </c>
    </row>
    <row r="8" spans="1:12" ht="40.15" customHeight="1">
      <c r="A8" s="36" t="s">
        <v>222</v>
      </c>
      <c r="B8" s="37" t="s">
        <v>223</v>
      </c>
      <c r="C8" s="38"/>
      <c r="D8" s="39"/>
      <c r="E8" s="46">
        <v>166287</v>
      </c>
      <c r="F8" s="46"/>
      <c r="G8" s="47">
        <f>E8</f>
        <v>166287</v>
      </c>
      <c r="H8" s="47">
        <v>166287</v>
      </c>
      <c r="I8" s="42"/>
      <c r="J8" s="40">
        <v>1</v>
      </c>
      <c r="K8" s="41">
        <f>G8/J8</f>
        <v>166287</v>
      </c>
      <c r="L8" s="35"/>
    </row>
    <row r="9" spans="1:12" ht="29.25" customHeight="1">
      <c r="A9" s="36" t="s">
        <v>224</v>
      </c>
      <c r="B9" s="37" t="s">
        <v>225</v>
      </c>
      <c r="C9" s="38"/>
      <c r="D9" s="39"/>
      <c r="E9" s="46">
        <v>1700000</v>
      </c>
      <c r="F9" s="46"/>
      <c r="G9" s="47">
        <f>E9</f>
        <v>1700000</v>
      </c>
      <c r="H9" s="43">
        <v>1700000</v>
      </c>
      <c r="I9" s="43"/>
      <c r="J9" s="40"/>
      <c r="K9" s="41"/>
      <c r="L9" s="35"/>
    </row>
    <row r="10" spans="1:12" ht="17.25" thickBot="1">
      <c r="A10" s="23"/>
      <c r="B10" s="24" t="s">
        <v>218</v>
      </c>
      <c r="C10" s="25"/>
      <c r="D10" s="25"/>
      <c r="E10" s="97" t="e">
        <f t="shared" ref="E10:J10" si="0">SUM(E4:E9)</f>
        <v>#REF!</v>
      </c>
      <c r="F10" s="26" t="e">
        <f t="shared" si="0"/>
        <v>#REF!</v>
      </c>
      <c r="G10" s="96" t="e">
        <f t="shared" si="0"/>
        <v>#REF!</v>
      </c>
      <c r="H10" s="27" t="e">
        <f t="shared" si="0"/>
        <v>#REF!</v>
      </c>
      <c r="I10" s="27" t="e">
        <f t="shared" si="0"/>
        <v>#REF!</v>
      </c>
      <c r="J10" s="28">
        <f t="shared" si="0"/>
        <v>5029</v>
      </c>
      <c r="K10" s="33" t="e">
        <f>AVERAGE(K4:K8)</f>
        <v>#REF!</v>
      </c>
      <c r="L10" s="34">
        <f>AVERAGE(L4:L7)</f>
        <v>71.5</v>
      </c>
    </row>
  </sheetData>
  <mergeCells count="11">
    <mergeCell ref="L1:L3"/>
    <mergeCell ref="C2:C3"/>
    <mergeCell ref="D2:D3"/>
    <mergeCell ref="G2:G3"/>
    <mergeCell ref="H1:H3"/>
    <mergeCell ref="I1:I3"/>
    <mergeCell ref="A1:A3"/>
    <mergeCell ref="B1:B3"/>
    <mergeCell ref="E1:G1"/>
    <mergeCell ref="J1:J3"/>
    <mergeCell ref="K1:K3"/>
  </mergeCells>
  <phoneticPr fontId="25" type="noConversion"/>
  <printOptions horizontalCentered="1"/>
  <pageMargins left="0.19685039370078741" right="0.19685039370078741" top="1.7716535433070868" bottom="0.47244094488188981" header="0.70866141732283472" footer="0.31496062992125984"/>
  <pageSetup paperSize="9" orientation="landscape" horizontalDpi="1200" verticalDpi="1200" r:id="rId1"/>
  <headerFooter>
    <oddHeader>&amp;C&amp;"微軟正黑體,標準"&amp;14國立東華大學&amp;"Arial Narrow,標準"102&amp;"微軟正黑體,標準"年訂購&amp;"Arial Narrow,標準"CONCERT&amp;"微軟正黑體,標準"資料庫結滙經費簡表&amp;R
&amp;"微軟正黑體,標準"&amp;10製作：毛起安／102.01.24修訂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J9" sqref="J9"/>
    </sheetView>
  </sheetViews>
  <sheetFormatPr defaultRowHeight="16.5"/>
  <cols>
    <col min="1" max="1" width="6.375" customWidth="1"/>
    <col min="2" max="2" width="12.25" hidden="1" customWidth="1"/>
    <col min="3" max="10" width="6.875" customWidth="1"/>
    <col min="11" max="11" width="9.75" customWidth="1"/>
    <col min="12" max="13" width="7.625" customWidth="1"/>
  </cols>
  <sheetData>
    <row r="1" spans="1:14" ht="33">
      <c r="A1" s="106" t="s">
        <v>486</v>
      </c>
      <c r="B1" s="107" t="s">
        <v>498</v>
      </c>
      <c r="C1" s="107" t="s">
        <v>487</v>
      </c>
      <c r="D1" s="107" t="s">
        <v>491</v>
      </c>
      <c r="E1" s="107" t="s">
        <v>495</v>
      </c>
      <c r="F1" s="107" t="s">
        <v>488</v>
      </c>
      <c r="G1" s="107" t="s">
        <v>489</v>
      </c>
      <c r="H1" s="107" t="s">
        <v>490</v>
      </c>
      <c r="I1" s="107" t="s">
        <v>492</v>
      </c>
      <c r="J1" s="107" t="s">
        <v>493</v>
      </c>
      <c r="K1" s="107" t="s">
        <v>496</v>
      </c>
      <c r="L1" s="107" t="s">
        <v>494</v>
      </c>
      <c r="M1" s="107" t="s">
        <v>497</v>
      </c>
      <c r="N1" s="107" t="s">
        <v>503</v>
      </c>
    </row>
    <row r="2" spans="1:14">
      <c r="A2" s="1">
        <v>102</v>
      </c>
      <c r="B2" s="1" t="s">
        <v>499</v>
      </c>
      <c r="C2" s="108">
        <v>5320600</v>
      </c>
      <c r="D2" s="108">
        <v>1739624</v>
      </c>
      <c r="E2" s="108">
        <v>0</v>
      </c>
      <c r="F2" s="108">
        <v>1436914</v>
      </c>
      <c r="G2" s="108">
        <v>1890097</v>
      </c>
      <c r="H2" s="108">
        <v>207220</v>
      </c>
      <c r="I2" s="108">
        <v>86105</v>
      </c>
      <c r="J2" s="108">
        <v>750803</v>
      </c>
      <c r="K2" s="108">
        <v>11431363</v>
      </c>
      <c r="L2" s="108">
        <v>1749404</v>
      </c>
      <c r="M2" s="108">
        <v>13180767</v>
      </c>
      <c r="N2" s="1"/>
    </row>
    <row r="3" spans="1:14">
      <c r="A3" s="1">
        <v>103</v>
      </c>
      <c r="B3" s="1" t="s">
        <v>500</v>
      </c>
      <c r="C3" s="108">
        <v>5131376.1513641467</v>
      </c>
      <c r="D3" s="108">
        <v>1428863.6182298663</v>
      </c>
      <c r="E3" s="108">
        <v>763484.8232314185</v>
      </c>
      <c r="F3" s="108">
        <v>1620091.8989051448</v>
      </c>
      <c r="G3" s="108">
        <v>1643930.6865917081</v>
      </c>
      <c r="H3" s="108">
        <v>397462.24776842172</v>
      </c>
      <c r="I3" s="108">
        <v>434273.56755341578</v>
      </c>
      <c r="J3" s="108">
        <v>941114.00635587773</v>
      </c>
      <c r="K3" s="108">
        <v>12360597</v>
      </c>
      <c r="L3" s="108">
        <v>1926521</v>
      </c>
      <c r="M3" s="108">
        <v>14287118</v>
      </c>
      <c r="N3" s="102">
        <f>(M3-M2)/M2</f>
        <v>8.3936769385271739E-2</v>
      </c>
    </row>
    <row r="4" spans="1:14">
      <c r="A4" s="1">
        <v>104</v>
      </c>
      <c r="B4" s="1" t="s">
        <v>500</v>
      </c>
      <c r="C4" s="108">
        <v>5055409.8319511516</v>
      </c>
      <c r="D4" s="108">
        <v>1691327.1043893644</v>
      </c>
      <c r="E4" s="108">
        <v>894683.9703627578</v>
      </c>
      <c r="F4" s="108">
        <v>1547340.2236047531</v>
      </c>
      <c r="G4" s="108">
        <v>1773882.1203167061</v>
      </c>
      <c r="H4" s="108">
        <v>411622.57682694017</v>
      </c>
      <c r="I4" s="108">
        <v>549550.78973432176</v>
      </c>
      <c r="J4" s="108">
        <v>979330.38281400595</v>
      </c>
      <c r="K4" s="108">
        <v>12903147</v>
      </c>
      <c r="L4" s="108">
        <v>1892934</v>
      </c>
      <c r="M4" s="108">
        <v>14796081</v>
      </c>
      <c r="N4" s="102">
        <f t="shared" ref="N4:N6" si="0">(M4-M3)/M3</f>
        <v>3.5623909594643233E-2</v>
      </c>
    </row>
    <row r="5" spans="1:14">
      <c r="A5" s="1">
        <v>105</v>
      </c>
      <c r="B5" s="1" t="s">
        <v>500</v>
      </c>
      <c r="C5" s="108">
        <v>5347882.8459999999</v>
      </c>
      <c r="D5" s="108">
        <v>1662085.8259999999</v>
      </c>
      <c r="E5" s="108">
        <v>790012.34240000008</v>
      </c>
      <c r="F5" s="108">
        <v>1860979.7784</v>
      </c>
      <c r="G5" s="108">
        <v>2122462.7368000001</v>
      </c>
      <c r="H5" s="108">
        <v>454813.4436</v>
      </c>
      <c r="I5" s="108">
        <v>592509.25679999997</v>
      </c>
      <c r="J5" s="108">
        <v>1077921.77</v>
      </c>
      <c r="K5" s="108">
        <v>13908668</v>
      </c>
      <c r="L5" s="108">
        <v>2154320</v>
      </c>
      <c r="M5" s="108">
        <v>16062988</v>
      </c>
      <c r="N5" s="102">
        <f t="shared" si="0"/>
        <v>8.5624497459834123E-2</v>
      </c>
    </row>
    <row r="6" spans="1:14">
      <c r="A6" s="1">
        <v>106</v>
      </c>
      <c r="B6" s="1" t="s">
        <v>501</v>
      </c>
      <c r="C6" s="108"/>
      <c r="D6" s="108"/>
      <c r="E6" s="108"/>
      <c r="F6" s="108"/>
      <c r="G6" s="108"/>
      <c r="H6" s="108"/>
      <c r="I6" s="108"/>
      <c r="J6" s="108"/>
      <c r="K6" s="108">
        <v>15463782</v>
      </c>
      <c r="L6" s="108">
        <v>2401170</v>
      </c>
      <c r="M6" s="108">
        <v>17864952</v>
      </c>
      <c r="N6" s="102">
        <f t="shared" si="0"/>
        <v>0.11218112097201342</v>
      </c>
    </row>
    <row r="8" spans="1:14">
      <c r="A8" t="s">
        <v>502</v>
      </c>
    </row>
  </sheetData>
  <phoneticPr fontId="4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60" zoomScaleNormal="100" workbookViewId="0">
      <selection activeCell="A9" sqref="A9:E14"/>
    </sheetView>
  </sheetViews>
  <sheetFormatPr defaultRowHeight="16.5"/>
  <cols>
    <col min="1" max="1" width="11.875" customWidth="1"/>
    <col min="2" max="2" width="15.5" customWidth="1"/>
    <col min="3" max="3" width="13.25" customWidth="1"/>
    <col min="4" max="4" width="13.75" customWidth="1"/>
    <col min="5" max="5" width="14.25" customWidth="1"/>
    <col min="7" max="7" width="12.5" customWidth="1"/>
    <col min="8" max="8" width="11.5" customWidth="1"/>
    <col min="9" max="9" width="11.75" customWidth="1"/>
  </cols>
  <sheetData>
    <row r="1" spans="1:9" ht="49.5">
      <c r="A1" s="112" t="s">
        <v>504</v>
      </c>
      <c r="B1" s="113" t="s">
        <v>506</v>
      </c>
      <c r="C1" s="112" t="s">
        <v>516</v>
      </c>
      <c r="D1" s="112" t="s">
        <v>517</v>
      </c>
      <c r="F1" s="112" t="s">
        <v>504</v>
      </c>
      <c r="G1" s="113" t="s">
        <v>506</v>
      </c>
      <c r="H1" s="112" t="s">
        <v>507</v>
      </c>
      <c r="I1" s="112" t="s">
        <v>508</v>
      </c>
    </row>
    <row r="2" spans="1:9">
      <c r="A2" s="110" t="s">
        <v>230</v>
      </c>
      <c r="B2" s="111">
        <v>8071866</v>
      </c>
      <c r="C2" s="111">
        <v>162539</v>
      </c>
      <c r="D2" s="111">
        <f>B2/C2</f>
        <v>49.661102873771831</v>
      </c>
      <c r="F2" s="110" t="s">
        <v>230</v>
      </c>
      <c r="G2" s="111">
        <v>8071866</v>
      </c>
      <c r="H2" s="111">
        <v>188932</v>
      </c>
      <c r="I2" s="111">
        <f>G2/H2</f>
        <v>42.723657188829847</v>
      </c>
    </row>
    <row r="3" spans="1:9">
      <c r="A3" s="110" t="s">
        <v>231</v>
      </c>
      <c r="B3" s="111">
        <v>2452206</v>
      </c>
      <c r="C3" s="111">
        <v>28605</v>
      </c>
      <c r="D3" s="111">
        <f t="shared" ref="D3:D5" si="0">B3/C3</f>
        <v>85.726481384373358</v>
      </c>
      <c r="F3" s="110" t="s">
        <v>231</v>
      </c>
      <c r="G3" s="111">
        <v>2452206</v>
      </c>
      <c r="H3" s="111">
        <v>34800</v>
      </c>
      <c r="I3" s="111">
        <f t="shared" ref="I3:I5" si="1">G3/H3</f>
        <v>70.465689655172412</v>
      </c>
    </row>
    <row r="4" spans="1:9">
      <c r="A4" s="110" t="s">
        <v>234</v>
      </c>
      <c r="B4" s="111">
        <v>437237.66666666669</v>
      </c>
      <c r="C4" s="111">
        <v>3366</v>
      </c>
      <c r="D4" s="111">
        <f t="shared" si="0"/>
        <v>129.89829669241433</v>
      </c>
      <c r="F4" s="110" t="s">
        <v>234</v>
      </c>
      <c r="G4" s="111">
        <v>437237.66666666669</v>
      </c>
      <c r="H4" s="111">
        <v>4134</v>
      </c>
      <c r="I4" s="111">
        <f t="shared" si="1"/>
        <v>105.76624737945492</v>
      </c>
    </row>
    <row r="5" spans="1:9">
      <c r="A5" s="110" t="s">
        <v>232</v>
      </c>
      <c r="B5" s="111">
        <v>2302474</v>
      </c>
      <c r="C5" s="111">
        <v>20462</v>
      </c>
      <c r="D5" s="111">
        <f t="shared" si="0"/>
        <v>112.52438666796989</v>
      </c>
      <c r="F5" s="110" t="s">
        <v>232</v>
      </c>
      <c r="G5" s="111">
        <v>2302474</v>
      </c>
      <c r="H5" s="111">
        <v>21378.333333333332</v>
      </c>
      <c r="I5" s="111">
        <f t="shared" si="1"/>
        <v>107.70128634910736</v>
      </c>
    </row>
    <row r="6" spans="1:9">
      <c r="A6" s="110" t="s">
        <v>505</v>
      </c>
      <c r="B6" s="109"/>
      <c r="C6" s="109"/>
      <c r="D6" s="109">
        <v>228</v>
      </c>
      <c r="F6" s="110" t="s">
        <v>505</v>
      </c>
      <c r="G6" s="109"/>
      <c r="H6" s="109"/>
      <c r="I6" s="109">
        <v>191</v>
      </c>
    </row>
    <row r="9" spans="1:9" ht="33">
      <c r="A9" s="112" t="s">
        <v>504</v>
      </c>
      <c r="B9" s="1" t="s">
        <v>518</v>
      </c>
      <c r="C9" s="104" t="s">
        <v>521</v>
      </c>
      <c r="D9" s="104" t="s">
        <v>520</v>
      </c>
      <c r="E9" s="1" t="s">
        <v>514</v>
      </c>
    </row>
    <row r="10" spans="1:9">
      <c r="A10" s="110" t="s">
        <v>230</v>
      </c>
      <c r="B10" s="115">
        <v>283015.49</v>
      </c>
      <c r="C10" s="103">
        <f>B10*29</f>
        <v>8207449.21</v>
      </c>
      <c r="D10" s="103">
        <f>B10*34</f>
        <v>9622526.6600000001</v>
      </c>
      <c r="E10" s="103">
        <f>D10-C10</f>
        <v>1415077.4500000002</v>
      </c>
    </row>
    <row r="11" spans="1:9">
      <c r="A11" s="110" t="s">
        <v>231</v>
      </c>
      <c r="B11" s="115">
        <v>92209</v>
      </c>
      <c r="C11" s="103">
        <f t="shared" ref="C11:C12" si="2">B11*29</f>
        <v>2674061</v>
      </c>
      <c r="D11" s="103">
        <f t="shared" ref="D11:D12" si="3">B11*34</f>
        <v>3135106</v>
      </c>
      <c r="E11" s="103">
        <f t="shared" ref="E11:E14" si="4">D11-C11</f>
        <v>461045</v>
      </c>
    </row>
    <row r="12" spans="1:9">
      <c r="A12" s="110" t="s">
        <v>234</v>
      </c>
      <c r="B12" s="115">
        <v>15300</v>
      </c>
      <c r="C12" s="103">
        <f t="shared" si="2"/>
        <v>443700</v>
      </c>
      <c r="D12" s="103">
        <f t="shared" si="3"/>
        <v>520200</v>
      </c>
      <c r="E12" s="103">
        <f t="shared" si="4"/>
        <v>76500</v>
      </c>
    </row>
    <row r="13" spans="1:9">
      <c r="A13" s="110" t="s">
        <v>232</v>
      </c>
      <c r="B13" s="115">
        <v>69962</v>
      </c>
      <c r="C13" s="103">
        <f>B13*36</f>
        <v>2518632</v>
      </c>
      <c r="D13" s="103">
        <f>B13*40</f>
        <v>2798480</v>
      </c>
      <c r="E13" s="103">
        <f t="shared" si="4"/>
        <v>279848</v>
      </c>
    </row>
    <row r="14" spans="1:9">
      <c r="A14" s="1" t="s">
        <v>519</v>
      </c>
      <c r="B14" s="1"/>
      <c r="C14" s="103">
        <f>SUM(C10:C13)</f>
        <v>13843842.210000001</v>
      </c>
      <c r="D14" s="103">
        <f>SUM(D10:D13)</f>
        <v>16076312.66</v>
      </c>
      <c r="E14" s="103">
        <f t="shared" si="4"/>
        <v>2232470.4499999993</v>
      </c>
    </row>
  </sheetData>
  <phoneticPr fontId="49" type="noConversion"/>
  <pageMargins left="0" right="0" top="0.74803149606299213" bottom="0.7480314960629921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F4" sqref="F4"/>
    </sheetView>
  </sheetViews>
  <sheetFormatPr defaultRowHeight="16.5"/>
  <cols>
    <col min="1" max="1" width="39.625" customWidth="1"/>
    <col min="2" max="2" width="17.625" customWidth="1"/>
  </cols>
  <sheetData>
    <row r="1" spans="1:3">
      <c r="A1" t="s">
        <v>430</v>
      </c>
      <c r="B1" t="s">
        <v>479</v>
      </c>
      <c r="C1" t="s">
        <v>486</v>
      </c>
    </row>
    <row r="2" spans="1:3">
      <c r="A2" t="s">
        <v>372</v>
      </c>
      <c r="B2" t="s">
        <v>481</v>
      </c>
      <c r="C2">
        <v>2016</v>
      </c>
    </row>
    <row r="3" spans="1:3">
      <c r="A3" t="s">
        <v>396</v>
      </c>
      <c r="B3" t="s">
        <v>481</v>
      </c>
      <c r="C3">
        <v>2016</v>
      </c>
    </row>
    <row r="4" spans="1:3">
      <c r="A4" t="s">
        <v>435</v>
      </c>
      <c r="B4" t="s">
        <v>481</v>
      </c>
      <c r="C4">
        <v>2016</v>
      </c>
    </row>
    <row r="5" spans="1:3">
      <c r="A5" t="s">
        <v>411</v>
      </c>
      <c r="B5" t="s">
        <v>481</v>
      </c>
      <c r="C5">
        <v>2016</v>
      </c>
    </row>
    <row r="6" spans="1:3">
      <c r="A6" t="s">
        <v>383</v>
      </c>
      <c r="B6" t="s">
        <v>481</v>
      </c>
      <c r="C6">
        <v>2016</v>
      </c>
    </row>
    <row r="7" spans="1:3">
      <c r="A7" t="s">
        <v>429</v>
      </c>
      <c r="B7" t="s">
        <v>481</v>
      </c>
      <c r="C7">
        <v>2016</v>
      </c>
    </row>
    <row r="8" spans="1:3">
      <c r="A8" t="s">
        <v>438</v>
      </c>
      <c r="B8" t="s">
        <v>481</v>
      </c>
      <c r="C8">
        <v>2016</v>
      </c>
    </row>
    <row r="9" spans="1:3">
      <c r="A9" t="s">
        <v>474</v>
      </c>
      <c r="B9" t="s">
        <v>481</v>
      </c>
      <c r="C9">
        <v>2016</v>
      </c>
    </row>
    <row r="10" spans="1:3">
      <c r="A10" t="s">
        <v>355</v>
      </c>
      <c r="B10" t="s">
        <v>482</v>
      </c>
      <c r="C10">
        <v>2016</v>
      </c>
    </row>
    <row r="11" spans="1:3">
      <c r="A11" t="s">
        <v>376</v>
      </c>
      <c r="B11" t="s">
        <v>482</v>
      </c>
      <c r="C11">
        <v>2016</v>
      </c>
    </row>
    <row r="12" spans="1:3">
      <c r="A12" t="s">
        <v>400</v>
      </c>
      <c r="B12" t="s">
        <v>482</v>
      </c>
      <c r="C12">
        <v>2016</v>
      </c>
    </row>
    <row r="13" spans="1:3">
      <c r="A13" t="s">
        <v>422</v>
      </c>
      <c r="B13" t="s">
        <v>482</v>
      </c>
      <c r="C13">
        <v>2016</v>
      </c>
    </row>
    <row r="14" spans="1:3">
      <c r="A14" t="s">
        <v>356</v>
      </c>
      <c r="B14" t="s">
        <v>482</v>
      </c>
      <c r="C14">
        <v>2016</v>
      </c>
    </row>
    <row r="15" spans="1:3">
      <c r="A15" t="s">
        <v>380</v>
      </c>
      <c r="B15" t="s">
        <v>482</v>
      </c>
      <c r="C15">
        <v>2016</v>
      </c>
    </row>
    <row r="16" spans="1:3">
      <c r="A16" t="s">
        <v>471</v>
      </c>
      <c r="B16" t="s">
        <v>482</v>
      </c>
      <c r="C16">
        <v>2016</v>
      </c>
    </row>
    <row r="17" spans="1:3">
      <c r="A17" t="s">
        <v>473</v>
      </c>
      <c r="B17" t="s">
        <v>482</v>
      </c>
      <c r="C17">
        <v>2016</v>
      </c>
    </row>
    <row r="18" spans="1:3">
      <c r="A18" t="s">
        <v>365</v>
      </c>
      <c r="B18" t="s">
        <v>482</v>
      </c>
      <c r="C18">
        <v>2016</v>
      </c>
    </row>
    <row r="19" spans="1:3">
      <c r="A19" t="s">
        <v>387</v>
      </c>
      <c r="B19" t="s">
        <v>482</v>
      </c>
      <c r="C19">
        <v>2016</v>
      </c>
    </row>
    <row r="20" spans="1:3">
      <c r="A20" t="s">
        <v>439</v>
      </c>
      <c r="B20" t="s">
        <v>482</v>
      </c>
      <c r="C20">
        <v>2016</v>
      </c>
    </row>
    <row r="21" spans="1:3">
      <c r="A21" t="s">
        <v>424</v>
      </c>
      <c r="B21" t="s">
        <v>482</v>
      </c>
      <c r="C21">
        <v>2016</v>
      </c>
    </row>
    <row r="22" spans="1:3">
      <c r="A22" t="s">
        <v>369</v>
      </c>
      <c r="B22" t="s">
        <v>482</v>
      </c>
      <c r="C22">
        <v>2016</v>
      </c>
    </row>
    <row r="23" spans="1:3">
      <c r="A23" t="s">
        <v>388</v>
      </c>
      <c r="B23" t="s">
        <v>482</v>
      </c>
      <c r="C23">
        <v>2016</v>
      </c>
    </row>
    <row r="24" spans="1:3">
      <c r="A24" t="s">
        <v>413</v>
      </c>
      <c r="B24" t="s">
        <v>482</v>
      </c>
      <c r="C24">
        <v>2016</v>
      </c>
    </row>
    <row r="25" spans="1:3">
      <c r="A25" t="s">
        <v>427</v>
      </c>
      <c r="B25" t="s">
        <v>482</v>
      </c>
      <c r="C25">
        <v>2016</v>
      </c>
    </row>
    <row r="26" spans="1:3">
      <c r="A26" t="s">
        <v>352</v>
      </c>
      <c r="B26" t="s">
        <v>483</v>
      </c>
      <c r="C26">
        <v>2016</v>
      </c>
    </row>
    <row r="27" spans="1:3">
      <c r="A27" t="s">
        <v>409</v>
      </c>
      <c r="B27" t="s">
        <v>483</v>
      </c>
      <c r="C27">
        <v>2016</v>
      </c>
    </row>
    <row r="28" spans="1:3">
      <c r="A28" t="s">
        <v>420</v>
      </c>
      <c r="B28" t="s">
        <v>483</v>
      </c>
      <c r="C28">
        <v>2016</v>
      </c>
    </row>
    <row r="29" spans="1:3">
      <c r="A29" t="s">
        <v>348</v>
      </c>
      <c r="B29" t="s">
        <v>485</v>
      </c>
      <c r="C29">
        <v>2016</v>
      </c>
    </row>
    <row r="30" spans="1:3">
      <c r="A30" t="s">
        <v>397</v>
      </c>
      <c r="B30" t="s">
        <v>485</v>
      </c>
      <c r="C30">
        <v>2016</v>
      </c>
    </row>
    <row r="31" spans="1:3">
      <c r="A31" t="s">
        <v>423</v>
      </c>
      <c r="B31" t="s">
        <v>485</v>
      </c>
      <c r="C31">
        <v>2016</v>
      </c>
    </row>
    <row r="32" spans="1:3">
      <c r="A32" t="s">
        <v>349</v>
      </c>
      <c r="B32" t="s">
        <v>485</v>
      </c>
      <c r="C32">
        <v>2016</v>
      </c>
    </row>
    <row r="33" spans="1:3">
      <c r="A33" t="s">
        <v>401</v>
      </c>
      <c r="B33" t="s">
        <v>485</v>
      </c>
      <c r="C33">
        <v>2016</v>
      </c>
    </row>
    <row r="34" spans="1:3">
      <c r="A34" t="s">
        <v>426</v>
      </c>
      <c r="B34" t="s">
        <v>485</v>
      </c>
      <c r="C34">
        <v>2016</v>
      </c>
    </row>
    <row r="35" spans="1:3">
      <c r="A35" t="s">
        <v>368</v>
      </c>
      <c r="B35" t="s">
        <v>485</v>
      </c>
      <c r="C35">
        <v>2016</v>
      </c>
    </row>
    <row r="36" spans="1:3">
      <c r="A36" t="s">
        <v>414</v>
      </c>
      <c r="B36" t="s">
        <v>485</v>
      </c>
      <c r="C36">
        <v>2016</v>
      </c>
    </row>
    <row r="37" spans="1:3">
      <c r="A37" t="s">
        <v>384</v>
      </c>
      <c r="B37" t="s">
        <v>485</v>
      </c>
      <c r="C37">
        <v>2016</v>
      </c>
    </row>
    <row r="38" spans="1:3">
      <c r="A38" t="s">
        <v>484</v>
      </c>
      <c r="B38" t="s">
        <v>485</v>
      </c>
      <c r="C38">
        <v>2016</v>
      </c>
    </row>
  </sheetData>
  <phoneticPr fontId="4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2"/>
  <sheetViews>
    <sheetView workbookViewId="0">
      <selection activeCell="C2" sqref="C2:C122"/>
    </sheetView>
  </sheetViews>
  <sheetFormatPr defaultRowHeight="16.5"/>
  <cols>
    <col min="1" max="1" width="26.5" customWidth="1"/>
    <col min="2" max="2" width="31.25" customWidth="1"/>
  </cols>
  <sheetData>
    <row r="1" spans="1:3">
      <c r="A1" t="s">
        <v>430</v>
      </c>
      <c r="B1" t="s">
        <v>480</v>
      </c>
      <c r="C1" t="s">
        <v>486</v>
      </c>
    </row>
    <row r="2" spans="1:3">
      <c r="A2" t="s">
        <v>346</v>
      </c>
      <c r="B2" t="s">
        <v>431</v>
      </c>
      <c r="C2">
        <v>2016</v>
      </c>
    </row>
    <row r="3" spans="1:3">
      <c r="A3" t="s">
        <v>347</v>
      </c>
      <c r="B3" t="s">
        <v>431</v>
      </c>
      <c r="C3">
        <v>2016</v>
      </c>
    </row>
    <row r="4" spans="1:3">
      <c r="A4" t="s">
        <v>348</v>
      </c>
      <c r="B4" t="s">
        <v>431</v>
      </c>
      <c r="C4">
        <v>2016</v>
      </c>
    </row>
    <row r="5" spans="1:3">
      <c r="A5" t="s">
        <v>349</v>
      </c>
      <c r="B5" t="s">
        <v>431</v>
      </c>
      <c r="C5">
        <v>2016</v>
      </c>
    </row>
    <row r="6" spans="1:3">
      <c r="A6" t="s">
        <v>350</v>
      </c>
      <c r="B6" t="s">
        <v>431</v>
      </c>
      <c r="C6">
        <v>2016</v>
      </c>
    </row>
    <row r="7" spans="1:3">
      <c r="A7" t="s">
        <v>352</v>
      </c>
      <c r="B7" t="s">
        <v>431</v>
      </c>
      <c r="C7">
        <v>2016</v>
      </c>
    </row>
    <row r="8" spans="1:3">
      <c r="A8" t="s">
        <v>353</v>
      </c>
      <c r="B8" t="s">
        <v>431</v>
      </c>
      <c r="C8">
        <v>2016</v>
      </c>
    </row>
    <row r="9" spans="1:3">
      <c r="A9" t="s">
        <v>354</v>
      </c>
      <c r="B9" t="s">
        <v>431</v>
      </c>
      <c r="C9">
        <v>2016</v>
      </c>
    </row>
    <row r="10" spans="1:3">
      <c r="A10" t="s">
        <v>351</v>
      </c>
      <c r="B10" t="s">
        <v>431</v>
      </c>
      <c r="C10">
        <v>2016</v>
      </c>
    </row>
    <row r="11" spans="1:3">
      <c r="A11" t="s">
        <v>355</v>
      </c>
      <c r="B11" t="s">
        <v>431</v>
      </c>
      <c r="C11">
        <v>2016</v>
      </c>
    </row>
    <row r="12" spans="1:3">
      <c r="A12" t="s">
        <v>356</v>
      </c>
      <c r="B12" t="s">
        <v>431</v>
      </c>
      <c r="C12">
        <v>2016</v>
      </c>
    </row>
    <row r="13" spans="1:3">
      <c r="A13" t="s">
        <v>357</v>
      </c>
      <c r="B13" t="s">
        <v>431</v>
      </c>
      <c r="C13">
        <v>2016</v>
      </c>
    </row>
    <row r="14" spans="1:3">
      <c r="A14" t="s">
        <v>358</v>
      </c>
      <c r="B14" t="s">
        <v>431</v>
      </c>
      <c r="C14">
        <v>2016</v>
      </c>
    </row>
    <row r="15" spans="1:3">
      <c r="A15" t="s">
        <v>360</v>
      </c>
      <c r="B15" t="s">
        <v>431</v>
      </c>
      <c r="C15">
        <v>2016</v>
      </c>
    </row>
    <row r="16" spans="1:3">
      <c r="A16" t="s">
        <v>361</v>
      </c>
      <c r="B16" t="s">
        <v>431</v>
      </c>
      <c r="C16">
        <v>2016</v>
      </c>
    </row>
    <row r="17" spans="1:3">
      <c r="A17" t="s">
        <v>359</v>
      </c>
      <c r="B17" t="s">
        <v>431</v>
      </c>
      <c r="C17">
        <v>2016</v>
      </c>
    </row>
    <row r="18" spans="1:3">
      <c r="A18" t="s">
        <v>364</v>
      </c>
      <c r="B18" t="s">
        <v>431</v>
      </c>
      <c r="C18">
        <v>2016</v>
      </c>
    </row>
    <row r="19" spans="1:3">
      <c r="A19" t="s">
        <v>362</v>
      </c>
      <c r="B19" t="s">
        <v>431</v>
      </c>
      <c r="C19">
        <v>2016</v>
      </c>
    </row>
    <row r="20" spans="1:3">
      <c r="A20" t="s">
        <v>363</v>
      </c>
      <c r="B20" t="s">
        <v>431</v>
      </c>
      <c r="C20">
        <v>2016</v>
      </c>
    </row>
    <row r="21" spans="1:3">
      <c r="A21" t="s">
        <v>369</v>
      </c>
      <c r="B21" t="s">
        <v>431</v>
      </c>
      <c r="C21">
        <v>2016</v>
      </c>
    </row>
    <row r="22" spans="1:3">
      <c r="A22" t="s">
        <v>365</v>
      </c>
      <c r="B22" t="s">
        <v>431</v>
      </c>
      <c r="C22">
        <v>2016</v>
      </c>
    </row>
    <row r="23" spans="1:3">
      <c r="A23" t="s">
        <v>366</v>
      </c>
      <c r="B23" t="s">
        <v>431</v>
      </c>
      <c r="C23">
        <v>2016</v>
      </c>
    </row>
    <row r="24" spans="1:3">
      <c r="A24" t="s">
        <v>367</v>
      </c>
      <c r="B24" t="s">
        <v>431</v>
      </c>
      <c r="C24">
        <v>2016</v>
      </c>
    </row>
    <row r="25" spans="1:3">
      <c r="A25" t="s">
        <v>368</v>
      </c>
      <c r="B25" t="s">
        <v>431</v>
      </c>
      <c r="C25">
        <v>2016</v>
      </c>
    </row>
    <row r="26" spans="1:3">
      <c r="A26" t="s">
        <v>373</v>
      </c>
      <c r="B26" t="s">
        <v>431</v>
      </c>
      <c r="C26">
        <v>2016</v>
      </c>
    </row>
    <row r="27" spans="1:3">
      <c r="A27" t="s">
        <v>374</v>
      </c>
      <c r="B27" t="s">
        <v>431</v>
      </c>
      <c r="C27">
        <v>2016</v>
      </c>
    </row>
    <row r="28" spans="1:3">
      <c r="A28" t="s">
        <v>378</v>
      </c>
      <c r="B28" t="s">
        <v>431</v>
      </c>
      <c r="C28">
        <v>2016</v>
      </c>
    </row>
    <row r="29" spans="1:3">
      <c r="A29" t="s">
        <v>370</v>
      </c>
      <c r="B29" t="s">
        <v>431</v>
      </c>
      <c r="C29">
        <v>2016</v>
      </c>
    </row>
    <row r="30" spans="1:3">
      <c r="A30" t="s">
        <v>375</v>
      </c>
      <c r="B30" t="s">
        <v>431</v>
      </c>
      <c r="C30">
        <v>2016</v>
      </c>
    </row>
    <row r="31" spans="1:3">
      <c r="A31" t="s">
        <v>376</v>
      </c>
      <c r="B31" t="s">
        <v>431</v>
      </c>
      <c r="C31">
        <v>2016</v>
      </c>
    </row>
    <row r="32" spans="1:3">
      <c r="A32" t="s">
        <v>371</v>
      </c>
      <c r="B32" t="s">
        <v>431</v>
      </c>
      <c r="C32">
        <v>2016</v>
      </c>
    </row>
    <row r="33" spans="1:3">
      <c r="A33" t="s">
        <v>372</v>
      </c>
      <c r="B33" t="s">
        <v>431</v>
      </c>
      <c r="C33">
        <v>2016</v>
      </c>
    </row>
    <row r="34" spans="1:3">
      <c r="A34" t="s">
        <v>377</v>
      </c>
      <c r="B34" t="s">
        <v>431</v>
      </c>
      <c r="C34">
        <v>2016</v>
      </c>
    </row>
    <row r="35" spans="1:3">
      <c r="A35" t="s">
        <v>382</v>
      </c>
      <c r="B35" t="s">
        <v>431</v>
      </c>
      <c r="C35">
        <v>2016</v>
      </c>
    </row>
    <row r="36" spans="1:3">
      <c r="A36" t="s">
        <v>383</v>
      </c>
      <c r="B36" t="s">
        <v>431</v>
      </c>
      <c r="C36">
        <v>2016</v>
      </c>
    </row>
    <row r="37" spans="1:3">
      <c r="A37" t="s">
        <v>379</v>
      </c>
      <c r="B37" t="s">
        <v>431</v>
      </c>
      <c r="C37">
        <v>2016</v>
      </c>
    </row>
    <row r="38" spans="1:3">
      <c r="A38" t="s">
        <v>381</v>
      </c>
      <c r="B38" t="s">
        <v>431</v>
      </c>
      <c r="C38">
        <v>2016</v>
      </c>
    </row>
    <row r="39" spans="1:3">
      <c r="A39" t="s">
        <v>380</v>
      </c>
      <c r="B39" t="s">
        <v>431</v>
      </c>
      <c r="C39">
        <v>2016</v>
      </c>
    </row>
    <row r="40" spans="1:3">
      <c r="A40" t="s">
        <v>384</v>
      </c>
      <c r="B40" t="s">
        <v>431</v>
      </c>
      <c r="C40">
        <v>2016</v>
      </c>
    </row>
    <row r="41" spans="1:3">
      <c r="A41" t="s">
        <v>385</v>
      </c>
      <c r="B41" t="s">
        <v>431</v>
      </c>
      <c r="C41">
        <v>2016</v>
      </c>
    </row>
    <row r="42" spans="1:3">
      <c r="A42" t="s">
        <v>392</v>
      </c>
      <c r="B42" t="s">
        <v>431</v>
      </c>
      <c r="C42">
        <v>2016</v>
      </c>
    </row>
    <row r="43" spans="1:3">
      <c r="A43" t="s">
        <v>393</v>
      </c>
      <c r="B43" t="s">
        <v>431</v>
      </c>
      <c r="C43">
        <v>2016</v>
      </c>
    </row>
    <row r="44" spans="1:3">
      <c r="A44" t="s">
        <v>386</v>
      </c>
      <c r="B44" t="s">
        <v>431</v>
      </c>
      <c r="C44">
        <v>2016</v>
      </c>
    </row>
    <row r="45" spans="1:3">
      <c r="A45" t="s">
        <v>387</v>
      </c>
      <c r="B45" t="s">
        <v>431</v>
      </c>
      <c r="C45">
        <v>2016</v>
      </c>
    </row>
    <row r="46" spans="1:3">
      <c r="A46" t="s">
        <v>388</v>
      </c>
      <c r="B46" t="s">
        <v>431</v>
      </c>
      <c r="C46">
        <v>2016</v>
      </c>
    </row>
    <row r="47" spans="1:3">
      <c r="A47" t="s">
        <v>389</v>
      </c>
      <c r="B47" t="s">
        <v>431</v>
      </c>
      <c r="C47">
        <v>2016</v>
      </c>
    </row>
    <row r="48" spans="1:3">
      <c r="A48" t="s">
        <v>390</v>
      </c>
      <c r="B48" t="s">
        <v>431</v>
      </c>
      <c r="C48">
        <v>2016</v>
      </c>
    </row>
    <row r="49" spans="1:3">
      <c r="A49" t="s">
        <v>391</v>
      </c>
      <c r="B49" t="s">
        <v>431</v>
      </c>
      <c r="C49">
        <v>2016</v>
      </c>
    </row>
    <row r="50" spans="1:3">
      <c r="A50" t="s">
        <v>396</v>
      </c>
      <c r="B50" t="s">
        <v>431</v>
      </c>
      <c r="C50">
        <v>2016</v>
      </c>
    </row>
    <row r="51" spans="1:3">
      <c r="A51" t="s">
        <v>397</v>
      </c>
      <c r="B51" t="s">
        <v>431</v>
      </c>
      <c r="C51">
        <v>2016</v>
      </c>
    </row>
    <row r="52" spans="1:3">
      <c r="A52" t="s">
        <v>398</v>
      </c>
      <c r="B52" t="s">
        <v>431</v>
      </c>
      <c r="C52">
        <v>2016</v>
      </c>
    </row>
    <row r="53" spans="1:3">
      <c r="A53" t="s">
        <v>399</v>
      </c>
      <c r="B53" t="s">
        <v>431</v>
      </c>
      <c r="C53">
        <v>2016</v>
      </c>
    </row>
    <row r="54" spans="1:3">
      <c r="A54" t="s">
        <v>394</v>
      </c>
      <c r="B54" t="s">
        <v>431</v>
      </c>
      <c r="C54">
        <v>2016</v>
      </c>
    </row>
    <row r="55" spans="1:3">
      <c r="A55" t="s">
        <v>400</v>
      </c>
      <c r="B55" t="s">
        <v>431</v>
      </c>
      <c r="C55">
        <v>2016</v>
      </c>
    </row>
    <row r="56" spans="1:3">
      <c r="A56" t="s">
        <v>395</v>
      </c>
      <c r="B56" t="s">
        <v>431</v>
      </c>
      <c r="C56">
        <v>2016</v>
      </c>
    </row>
    <row r="57" spans="1:3">
      <c r="A57" t="s">
        <v>404</v>
      </c>
      <c r="B57" t="s">
        <v>431</v>
      </c>
      <c r="C57">
        <v>2016</v>
      </c>
    </row>
    <row r="58" spans="1:3">
      <c r="A58" t="s">
        <v>403</v>
      </c>
      <c r="B58" t="s">
        <v>431</v>
      </c>
      <c r="C58">
        <v>2016</v>
      </c>
    </row>
    <row r="59" spans="1:3">
      <c r="A59" t="s">
        <v>401</v>
      </c>
      <c r="B59" t="s">
        <v>431</v>
      </c>
      <c r="C59">
        <v>2016</v>
      </c>
    </row>
    <row r="60" spans="1:3">
      <c r="A60" t="s">
        <v>402</v>
      </c>
      <c r="B60" t="s">
        <v>431</v>
      </c>
      <c r="C60">
        <v>2016</v>
      </c>
    </row>
    <row r="61" spans="1:3">
      <c r="A61" t="s">
        <v>408</v>
      </c>
      <c r="B61" t="s">
        <v>431</v>
      </c>
      <c r="C61">
        <v>2016</v>
      </c>
    </row>
    <row r="62" spans="1:3">
      <c r="A62" t="s">
        <v>409</v>
      </c>
      <c r="B62" t="s">
        <v>431</v>
      </c>
      <c r="C62">
        <v>2016</v>
      </c>
    </row>
    <row r="63" spans="1:3">
      <c r="A63" t="s">
        <v>406</v>
      </c>
      <c r="B63" t="s">
        <v>431</v>
      </c>
      <c r="C63">
        <v>2016</v>
      </c>
    </row>
    <row r="64" spans="1:3">
      <c r="A64" t="s">
        <v>405</v>
      </c>
      <c r="B64" t="s">
        <v>431</v>
      </c>
      <c r="C64">
        <v>2016</v>
      </c>
    </row>
    <row r="65" spans="1:3">
      <c r="A65" t="s">
        <v>407</v>
      </c>
      <c r="B65" t="s">
        <v>431</v>
      </c>
      <c r="C65">
        <v>2016</v>
      </c>
    </row>
    <row r="66" spans="1:3">
      <c r="A66" t="s">
        <v>419</v>
      </c>
      <c r="B66" t="s">
        <v>431</v>
      </c>
      <c r="C66">
        <v>2016</v>
      </c>
    </row>
    <row r="67" spans="1:3">
      <c r="A67" t="s">
        <v>421</v>
      </c>
      <c r="B67" t="s">
        <v>431</v>
      </c>
      <c r="C67">
        <v>2016</v>
      </c>
    </row>
    <row r="68" spans="1:3">
      <c r="A68" t="s">
        <v>418</v>
      </c>
      <c r="B68" t="s">
        <v>431</v>
      </c>
      <c r="C68">
        <v>2016</v>
      </c>
    </row>
    <row r="69" spans="1:3">
      <c r="A69" t="s">
        <v>410</v>
      </c>
      <c r="B69" t="s">
        <v>431</v>
      </c>
      <c r="C69">
        <v>2016</v>
      </c>
    </row>
    <row r="70" spans="1:3">
      <c r="A70" t="s">
        <v>411</v>
      </c>
      <c r="B70" t="s">
        <v>431</v>
      </c>
      <c r="C70">
        <v>2016</v>
      </c>
    </row>
    <row r="71" spans="1:3">
      <c r="A71" t="s">
        <v>412</v>
      </c>
      <c r="B71" t="s">
        <v>431</v>
      </c>
      <c r="C71">
        <v>2016</v>
      </c>
    </row>
    <row r="72" spans="1:3">
      <c r="A72" t="s">
        <v>413</v>
      </c>
      <c r="B72" t="s">
        <v>431</v>
      </c>
      <c r="C72">
        <v>2016</v>
      </c>
    </row>
    <row r="73" spans="1:3">
      <c r="A73" t="s">
        <v>414</v>
      </c>
      <c r="B73" t="s">
        <v>431</v>
      </c>
      <c r="C73">
        <v>2016</v>
      </c>
    </row>
    <row r="74" spans="1:3">
      <c r="A74" t="s">
        <v>415</v>
      </c>
      <c r="B74" t="s">
        <v>431</v>
      </c>
      <c r="C74">
        <v>2016</v>
      </c>
    </row>
    <row r="75" spans="1:3">
      <c r="A75" t="s">
        <v>416</v>
      </c>
      <c r="B75" t="s">
        <v>431</v>
      </c>
      <c r="C75">
        <v>2016</v>
      </c>
    </row>
    <row r="76" spans="1:3">
      <c r="A76" t="s">
        <v>422</v>
      </c>
      <c r="B76" t="s">
        <v>431</v>
      </c>
      <c r="C76">
        <v>2016</v>
      </c>
    </row>
    <row r="77" spans="1:3">
      <c r="A77" t="s">
        <v>423</v>
      </c>
      <c r="B77" t="s">
        <v>431</v>
      </c>
      <c r="C77">
        <v>2016</v>
      </c>
    </row>
    <row r="78" spans="1:3">
      <c r="A78" t="s">
        <v>424</v>
      </c>
      <c r="B78" t="s">
        <v>431</v>
      </c>
      <c r="C78">
        <v>2016</v>
      </c>
    </row>
    <row r="79" spans="1:3">
      <c r="A79" t="s">
        <v>417</v>
      </c>
      <c r="B79" t="s">
        <v>431</v>
      </c>
      <c r="C79">
        <v>2016</v>
      </c>
    </row>
    <row r="80" spans="1:3">
      <c r="A80" t="s">
        <v>420</v>
      </c>
      <c r="B80" t="s">
        <v>431</v>
      </c>
      <c r="C80">
        <v>2016</v>
      </c>
    </row>
    <row r="81" spans="1:3">
      <c r="A81" t="s">
        <v>425</v>
      </c>
      <c r="B81" t="s">
        <v>431</v>
      </c>
      <c r="C81">
        <v>2016</v>
      </c>
    </row>
    <row r="82" spans="1:3">
      <c r="A82" t="s">
        <v>427</v>
      </c>
      <c r="B82" t="s">
        <v>431</v>
      </c>
      <c r="C82">
        <v>2016</v>
      </c>
    </row>
    <row r="83" spans="1:3">
      <c r="A83" t="s">
        <v>426</v>
      </c>
      <c r="B83" t="s">
        <v>431</v>
      </c>
      <c r="C83">
        <v>2016</v>
      </c>
    </row>
    <row r="84" spans="1:3">
      <c r="A84" t="s">
        <v>429</v>
      </c>
      <c r="B84" t="s">
        <v>431</v>
      </c>
      <c r="C84">
        <v>2016</v>
      </c>
    </row>
    <row r="85" spans="1:3">
      <c r="A85" t="s">
        <v>428</v>
      </c>
      <c r="B85" t="s">
        <v>431</v>
      </c>
      <c r="C85">
        <v>2016</v>
      </c>
    </row>
    <row r="86" spans="1:3">
      <c r="A86" s="98" t="s">
        <v>432</v>
      </c>
      <c r="B86" s="98" t="s">
        <v>443</v>
      </c>
      <c r="C86">
        <v>2016</v>
      </c>
    </row>
    <row r="87" spans="1:3">
      <c r="A87" t="s">
        <v>436</v>
      </c>
      <c r="B87" t="s">
        <v>443</v>
      </c>
      <c r="C87">
        <v>2016</v>
      </c>
    </row>
    <row r="88" spans="1:3">
      <c r="A88" t="s">
        <v>440</v>
      </c>
      <c r="B88" t="s">
        <v>443</v>
      </c>
      <c r="C88">
        <v>2016</v>
      </c>
    </row>
    <row r="89" spans="1:3">
      <c r="A89" s="98" t="s">
        <v>433</v>
      </c>
      <c r="B89" s="98" t="s">
        <v>443</v>
      </c>
      <c r="C89">
        <v>2016</v>
      </c>
    </row>
    <row r="90" spans="1:3">
      <c r="A90" t="s">
        <v>437</v>
      </c>
      <c r="B90" t="s">
        <v>443</v>
      </c>
      <c r="C90">
        <v>2016</v>
      </c>
    </row>
    <row r="91" spans="1:3">
      <c r="A91" t="s">
        <v>441</v>
      </c>
      <c r="B91" t="s">
        <v>443</v>
      </c>
      <c r="C91">
        <v>2016</v>
      </c>
    </row>
    <row r="92" spans="1:3">
      <c r="A92" t="s">
        <v>434</v>
      </c>
      <c r="B92" t="s">
        <v>443</v>
      </c>
      <c r="C92">
        <v>2016</v>
      </c>
    </row>
    <row r="93" spans="1:3">
      <c r="A93" t="s">
        <v>438</v>
      </c>
      <c r="B93" t="s">
        <v>443</v>
      </c>
      <c r="C93">
        <v>2016</v>
      </c>
    </row>
    <row r="94" spans="1:3">
      <c r="A94" t="s">
        <v>442</v>
      </c>
      <c r="B94" t="s">
        <v>443</v>
      </c>
      <c r="C94">
        <v>2016</v>
      </c>
    </row>
    <row r="95" spans="1:3">
      <c r="A95" t="s">
        <v>435</v>
      </c>
      <c r="B95" t="s">
        <v>443</v>
      </c>
      <c r="C95">
        <v>2016</v>
      </c>
    </row>
    <row r="96" spans="1:3">
      <c r="A96" t="s">
        <v>439</v>
      </c>
      <c r="B96" t="s">
        <v>443</v>
      </c>
      <c r="C96">
        <v>2016</v>
      </c>
    </row>
    <row r="97" spans="1:3">
      <c r="A97" t="s">
        <v>449</v>
      </c>
      <c r="B97" t="s">
        <v>460</v>
      </c>
      <c r="C97">
        <v>2016</v>
      </c>
    </row>
    <row r="98" spans="1:3">
      <c r="A98" t="s">
        <v>453</v>
      </c>
      <c r="B98" t="s">
        <v>460</v>
      </c>
      <c r="C98">
        <v>2016</v>
      </c>
    </row>
    <row r="99" spans="1:3">
      <c r="A99" t="s">
        <v>457</v>
      </c>
      <c r="B99" t="s">
        <v>460</v>
      </c>
      <c r="C99">
        <v>2016</v>
      </c>
    </row>
    <row r="100" spans="1:3">
      <c r="A100" t="s">
        <v>450</v>
      </c>
      <c r="B100" t="s">
        <v>460</v>
      </c>
      <c r="C100">
        <v>2016</v>
      </c>
    </row>
    <row r="101" spans="1:3">
      <c r="A101" t="s">
        <v>454</v>
      </c>
      <c r="B101" t="s">
        <v>460</v>
      </c>
      <c r="C101">
        <v>2016</v>
      </c>
    </row>
    <row r="102" spans="1:3">
      <c r="A102" t="s">
        <v>458</v>
      </c>
      <c r="B102" t="s">
        <v>460</v>
      </c>
      <c r="C102">
        <v>2016</v>
      </c>
    </row>
    <row r="103" spans="1:3">
      <c r="A103" t="s">
        <v>451</v>
      </c>
      <c r="B103" t="s">
        <v>460</v>
      </c>
      <c r="C103">
        <v>2016</v>
      </c>
    </row>
    <row r="104" spans="1:3">
      <c r="A104" s="98" t="s">
        <v>455</v>
      </c>
      <c r="B104" s="98" t="s">
        <v>460</v>
      </c>
      <c r="C104">
        <v>2016</v>
      </c>
    </row>
    <row r="105" spans="1:3">
      <c r="A105" t="s">
        <v>459</v>
      </c>
      <c r="B105" t="s">
        <v>460</v>
      </c>
      <c r="C105">
        <v>2016</v>
      </c>
    </row>
    <row r="106" spans="1:3">
      <c r="A106" t="s">
        <v>452</v>
      </c>
      <c r="B106" t="s">
        <v>460</v>
      </c>
      <c r="C106">
        <v>2016</v>
      </c>
    </row>
    <row r="107" spans="1:3">
      <c r="A107" t="s">
        <v>456</v>
      </c>
      <c r="B107" t="s">
        <v>460</v>
      </c>
      <c r="C107">
        <v>2016</v>
      </c>
    </row>
    <row r="108" spans="1:3">
      <c r="A108" t="s">
        <v>461</v>
      </c>
      <c r="B108" t="s">
        <v>464</v>
      </c>
      <c r="C108">
        <v>2016</v>
      </c>
    </row>
    <row r="109" spans="1:3">
      <c r="A109" t="s">
        <v>462</v>
      </c>
      <c r="B109" t="s">
        <v>464</v>
      </c>
      <c r="C109">
        <v>2016</v>
      </c>
    </row>
    <row r="110" spans="1:3">
      <c r="A110" t="s">
        <v>463</v>
      </c>
      <c r="B110" t="s">
        <v>464</v>
      </c>
      <c r="C110">
        <v>2016</v>
      </c>
    </row>
    <row r="111" spans="1:3">
      <c r="A111" t="s">
        <v>465</v>
      </c>
      <c r="B111" t="s">
        <v>475</v>
      </c>
      <c r="C111">
        <v>2016</v>
      </c>
    </row>
    <row r="112" spans="1:3">
      <c r="A112" t="s">
        <v>469</v>
      </c>
      <c r="B112" t="s">
        <v>475</v>
      </c>
      <c r="C112">
        <v>2016</v>
      </c>
    </row>
    <row r="113" spans="1:3">
      <c r="A113" s="98" t="s">
        <v>473</v>
      </c>
      <c r="B113" s="98" t="s">
        <v>475</v>
      </c>
      <c r="C113">
        <v>2016</v>
      </c>
    </row>
    <row r="114" spans="1:3">
      <c r="A114" t="s">
        <v>466</v>
      </c>
      <c r="B114" t="s">
        <v>475</v>
      </c>
      <c r="C114">
        <v>2016</v>
      </c>
    </row>
    <row r="115" spans="1:3">
      <c r="A115" t="s">
        <v>470</v>
      </c>
      <c r="B115" t="s">
        <v>475</v>
      </c>
      <c r="C115">
        <v>2016</v>
      </c>
    </row>
    <row r="116" spans="1:3">
      <c r="A116" t="s">
        <v>474</v>
      </c>
      <c r="B116" t="s">
        <v>475</v>
      </c>
      <c r="C116">
        <v>2016</v>
      </c>
    </row>
    <row r="117" spans="1:3">
      <c r="A117" t="s">
        <v>467</v>
      </c>
      <c r="B117" t="s">
        <v>475</v>
      </c>
      <c r="C117">
        <v>2016</v>
      </c>
    </row>
    <row r="118" spans="1:3">
      <c r="A118" s="98" t="s">
        <v>471</v>
      </c>
      <c r="B118" s="98" t="s">
        <v>475</v>
      </c>
      <c r="C118">
        <v>2016</v>
      </c>
    </row>
    <row r="119" spans="1:3">
      <c r="A119" t="s">
        <v>468</v>
      </c>
      <c r="B119" t="s">
        <v>475</v>
      </c>
      <c r="C119">
        <v>2016</v>
      </c>
    </row>
    <row r="120" spans="1:3">
      <c r="A120" s="98" t="s">
        <v>472</v>
      </c>
      <c r="B120" s="98" t="s">
        <v>475</v>
      </c>
      <c r="C120">
        <v>2016</v>
      </c>
    </row>
    <row r="121" spans="1:3">
      <c r="A121" t="s">
        <v>476</v>
      </c>
      <c r="B121" t="s">
        <v>478</v>
      </c>
      <c r="C121">
        <v>2016</v>
      </c>
    </row>
    <row r="122" spans="1:3">
      <c r="A122" t="s">
        <v>477</v>
      </c>
      <c r="B122" t="s">
        <v>478</v>
      </c>
      <c r="C122">
        <v>2016</v>
      </c>
    </row>
  </sheetData>
  <sortState ref="A2:B85">
    <sortCondition ref="A2:A85"/>
  </sortState>
  <phoneticPr fontId="4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F12" sqref="F12"/>
    </sheetView>
  </sheetViews>
  <sheetFormatPr defaultRowHeight="16.5"/>
  <cols>
    <col min="2" max="2" width="35" customWidth="1"/>
    <col min="4" max="4" width="10.75" customWidth="1"/>
  </cols>
  <sheetData>
    <row r="1" spans="1:11" ht="18.75">
      <c r="A1" s="162" t="s">
        <v>272</v>
      </c>
      <c r="B1" s="162"/>
      <c r="C1" s="162"/>
      <c r="D1" s="50" t="s">
        <v>273</v>
      </c>
      <c r="E1" s="50" t="s">
        <v>274</v>
      </c>
      <c r="F1" s="50" t="s">
        <v>275</v>
      </c>
      <c r="G1" s="50" t="s">
        <v>276</v>
      </c>
      <c r="H1" s="50" t="s">
        <v>277</v>
      </c>
      <c r="I1" s="50" t="s">
        <v>278</v>
      </c>
      <c r="J1" s="50" t="s">
        <v>279</v>
      </c>
      <c r="K1" s="50" t="s">
        <v>280</v>
      </c>
    </row>
    <row r="2" spans="1:11" ht="18" customHeight="1">
      <c r="A2" s="163" t="s">
        <v>271</v>
      </c>
      <c r="B2" s="51" t="s">
        <v>281</v>
      </c>
      <c r="C2" s="52">
        <v>0.4</v>
      </c>
      <c r="D2" s="53">
        <v>0.13648000000000002</v>
      </c>
      <c r="E2" s="53">
        <v>4.0400000000000005E-2</v>
      </c>
      <c r="F2" s="53">
        <v>1.9200000000000002E-2</v>
      </c>
      <c r="G2" s="53">
        <v>4.1480000000000003E-2</v>
      </c>
      <c r="H2" s="53">
        <v>6.7000000000000004E-2</v>
      </c>
      <c r="I2" s="53">
        <v>1.4000000000000002E-2</v>
      </c>
      <c r="J2" s="53">
        <v>3.644E-2</v>
      </c>
      <c r="K2" s="53">
        <v>4.5000000000000005E-2</v>
      </c>
    </row>
    <row r="3" spans="1:11" ht="18">
      <c r="A3" s="163"/>
      <c r="B3" s="54" t="s">
        <v>282</v>
      </c>
      <c r="C3" s="52">
        <v>0.25</v>
      </c>
      <c r="D3" s="53">
        <v>7.2939070816887316E-2</v>
      </c>
      <c r="E3" s="53">
        <v>5.3562004142325287E-2</v>
      </c>
      <c r="F3" s="53">
        <v>4.9381284451553598E-2</v>
      </c>
      <c r="G3" s="53">
        <v>1.8397839485429536E-2</v>
      </c>
      <c r="H3" s="53">
        <v>2.3955335803130005E-2</v>
      </c>
      <c r="I3" s="53">
        <v>1.3380419938215942E-2</v>
      </c>
      <c r="J3" s="53">
        <v>3.1119197214252645E-3</v>
      </c>
      <c r="K3" s="53">
        <v>1.5272125641033068E-2</v>
      </c>
    </row>
    <row r="4" spans="1:11" ht="18">
      <c r="A4" s="163"/>
      <c r="B4" s="51" t="s">
        <v>283</v>
      </c>
      <c r="C4" s="52">
        <v>0.15</v>
      </c>
      <c r="D4" s="53">
        <v>7.0373016364004157E-2</v>
      </c>
      <c r="E4" s="53">
        <v>2.275748132149772E-2</v>
      </c>
      <c r="F4" s="53">
        <v>0</v>
      </c>
      <c r="G4" s="53">
        <v>1.9006190944422043E-2</v>
      </c>
      <c r="H4" s="53">
        <v>2.4486362049074915E-2</v>
      </c>
      <c r="I4" s="53">
        <v>2.6462415819582842E-3</v>
      </c>
      <c r="J4" s="53">
        <v>1.0621631202432751E-3</v>
      </c>
      <c r="K4" s="53">
        <v>9.6685446187995683E-3</v>
      </c>
    </row>
    <row r="5" spans="1:11" ht="18">
      <c r="A5" s="163"/>
      <c r="B5" s="54" t="s">
        <v>284</v>
      </c>
      <c r="C5" s="52">
        <v>0.2</v>
      </c>
      <c r="D5" s="53">
        <v>0.10956808990877459</v>
      </c>
      <c r="E5" s="53">
        <v>2.1025345622119815E-2</v>
      </c>
      <c r="F5" s="53">
        <v>9.7808708736950994E-4</v>
      </c>
      <c r="G5" s="53">
        <v>3.4811436095175396E-2</v>
      </c>
      <c r="H5" s="53">
        <v>2.5521959936048152E-2</v>
      </c>
      <c r="I5" s="53">
        <v>1.6740336687670462E-3</v>
      </c>
      <c r="J5" s="53">
        <v>9.3459042603216398E-4</v>
      </c>
      <c r="K5" s="53">
        <v>5.4864572557133456E-3</v>
      </c>
    </row>
    <row r="6" spans="1:11" ht="18.75">
      <c r="A6" s="55"/>
      <c r="B6" s="56" t="s">
        <v>271</v>
      </c>
      <c r="C6" s="57">
        <v>1</v>
      </c>
      <c r="D6" s="58">
        <v>0.38936017708966608</v>
      </c>
      <c r="E6" s="58">
        <v>0.13774483108594282</v>
      </c>
      <c r="F6" s="58">
        <v>6.9559371538923109E-2</v>
      </c>
      <c r="G6" s="58">
        <v>0.11369546652502698</v>
      </c>
      <c r="H6" s="58">
        <v>0.14096365778825309</v>
      </c>
      <c r="I6" s="58">
        <v>3.1700695188941273E-2</v>
      </c>
      <c r="J6" s="58">
        <v>4.1548673267700703E-2</v>
      </c>
      <c r="K6" s="58">
        <v>7.5427127515545977E-2</v>
      </c>
    </row>
    <row r="7" spans="1:11" ht="18" customHeight="1">
      <c r="A7" s="164" t="s">
        <v>285</v>
      </c>
      <c r="B7" s="164"/>
      <c r="C7" s="164"/>
      <c r="D7" s="59">
        <v>0.273568137239525</v>
      </c>
      <c r="E7" s="59">
        <v>7.7073722840371728E-2</v>
      </c>
      <c r="F7" s="59">
        <v>3.5917537163689055E-2</v>
      </c>
      <c r="G7" s="59">
        <v>8.3951097464602817E-2</v>
      </c>
      <c r="H7" s="59">
        <v>0.14301461264218043</v>
      </c>
      <c r="I7" s="59">
        <v>2.9493589245680903E-2</v>
      </c>
      <c r="J7" s="59">
        <v>8.3882995453400389E-2</v>
      </c>
      <c r="K7" s="59">
        <v>9.9398307950549658E-2</v>
      </c>
    </row>
  </sheetData>
  <mergeCells count="3">
    <mergeCell ref="A1:C1"/>
    <mergeCell ref="A2:A5"/>
    <mergeCell ref="A7:C7"/>
  </mergeCells>
  <phoneticPr fontId="2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8" sqref="B8"/>
    </sheetView>
  </sheetViews>
  <sheetFormatPr defaultRowHeight="16.5"/>
  <sheetData>
    <row r="1" spans="1:9">
      <c r="A1" s="60"/>
      <c r="B1" s="61" t="s">
        <v>286</v>
      </c>
      <c r="C1" s="61" t="s">
        <v>287</v>
      </c>
      <c r="D1" s="61" t="s">
        <v>288</v>
      </c>
      <c r="E1" s="61" t="s">
        <v>289</v>
      </c>
      <c r="F1" s="61" t="s">
        <v>290</v>
      </c>
      <c r="G1" s="61" t="s">
        <v>291</v>
      </c>
      <c r="H1" s="61" t="s">
        <v>292</v>
      </c>
      <c r="I1" s="61" t="s">
        <v>293</v>
      </c>
    </row>
    <row r="2" spans="1:9">
      <c r="A2" s="62" t="s">
        <v>294</v>
      </c>
      <c r="B2" s="63">
        <v>0.3412</v>
      </c>
      <c r="C2" s="63">
        <v>0.10100000000000001</v>
      </c>
      <c r="D2" s="63">
        <v>4.8000000000000001E-2</v>
      </c>
      <c r="E2" s="63">
        <v>0.1037</v>
      </c>
      <c r="F2" s="63">
        <v>0.16750000000000001</v>
      </c>
      <c r="G2" s="63">
        <v>3.5000000000000003E-2</v>
      </c>
      <c r="H2" s="63">
        <v>9.11E-2</v>
      </c>
      <c r="I2" s="63">
        <v>0.1125</v>
      </c>
    </row>
    <row r="3" spans="1:9">
      <c r="A3" s="64" t="s">
        <v>295</v>
      </c>
      <c r="B3" s="65">
        <v>0.3412</v>
      </c>
      <c r="C3" s="65">
        <v>0.10100000000000001</v>
      </c>
      <c r="D3" s="65">
        <v>4.8000000000000001E-2</v>
      </c>
      <c r="E3" s="65">
        <v>0.1037</v>
      </c>
      <c r="F3" s="65">
        <v>0.16750000000000001</v>
      </c>
      <c r="G3" s="65">
        <v>3.5000000000000003E-2</v>
      </c>
      <c r="H3" s="65">
        <v>9.11E-2</v>
      </c>
      <c r="I3" s="65">
        <v>0.1125</v>
      </c>
    </row>
    <row r="4" spans="1:9">
      <c r="A4" s="66" t="s">
        <v>296</v>
      </c>
      <c r="B4" s="67">
        <v>0.33960000000000001</v>
      </c>
      <c r="C4" s="67">
        <v>7.2499999999999995E-2</v>
      </c>
      <c r="D4" s="67">
        <v>2.29E-2</v>
      </c>
      <c r="E4" s="67">
        <v>0.1361</v>
      </c>
      <c r="F4" s="67">
        <v>0.183</v>
      </c>
      <c r="G4" s="67">
        <v>4.0599999999999997E-2</v>
      </c>
      <c r="H4" s="67">
        <v>8.9399999999999993E-2</v>
      </c>
      <c r="I4" s="67">
        <v>0.1159</v>
      </c>
    </row>
    <row r="5" spans="1:9">
      <c r="A5" s="68" t="s">
        <v>297</v>
      </c>
      <c r="B5" s="69">
        <v>0.36399999999999999</v>
      </c>
      <c r="C5" s="69">
        <v>7.3400000000000007E-2</v>
      </c>
      <c r="D5" s="69">
        <v>2.8199999999999999E-2</v>
      </c>
      <c r="E5" s="69">
        <v>0.13139999999999999</v>
      </c>
      <c r="F5" s="69">
        <v>0.17249999999999999</v>
      </c>
      <c r="G5" s="69">
        <v>3.5999999999999997E-2</v>
      </c>
      <c r="H5" s="69">
        <v>8.2900000000000001E-2</v>
      </c>
      <c r="I5" s="69">
        <v>0.1116</v>
      </c>
    </row>
  </sheetData>
  <phoneticPr fontId="2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簡介</vt:lpstr>
      <vt:lpstr>綁刊清單</vt:lpstr>
      <vt:lpstr>2016年支付金額</vt:lpstr>
      <vt:lpstr>千元</vt:lpstr>
      <vt:lpstr>工作表1</vt:lpstr>
      <vt:lpstr>Wiley</vt:lpstr>
      <vt:lpstr>Elsevier</vt:lpstr>
      <vt:lpstr>公式</vt:lpstr>
      <vt:lpstr>第1點</vt:lpstr>
      <vt:lpstr>第2點</vt:lpstr>
      <vt:lpstr>第3點</vt:lpstr>
      <vt:lpstr>第4點</vt:lpstr>
    </vt:vector>
  </TitlesOfParts>
  <Company>NDHU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corp-lib</cp:lastModifiedBy>
  <cp:lastPrinted>2018-01-22T05:35:08Z</cp:lastPrinted>
  <dcterms:created xsi:type="dcterms:W3CDTF">2008-08-19T03:41:10Z</dcterms:created>
  <dcterms:modified xsi:type="dcterms:W3CDTF">2019-12-30T01:52:46Z</dcterms:modified>
</cp:coreProperties>
</file>