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95" tabRatio="848" firstSheet="2" activeTab="3"/>
  </bookViews>
  <sheets>
    <sheet name="105" sheetId="1" r:id="rId1"/>
    <sheet name="202" sheetId="2" r:id="rId2"/>
    <sheet name="機場" sheetId="3" r:id="rId3"/>
    <sheet name="往光復瑞穗" sheetId="4" r:id="rId4"/>
    <sheet name="北線" sheetId="5" r:id="rId5"/>
    <sheet name="往靜埔成功海臺東" sheetId="6" r:id="rId6"/>
  </sheets>
  <definedNames>
    <definedName name="_xlnm.Print_Area" localSheetId="4">'北線'!$A$45:$T$87</definedName>
    <definedName name="_xlnm.Print_Area" localSheetId="2">'機場'!$A$1:$Q$22</definedName>
  </definedNames>
  <calcPr fullCalcOnLoad="1"/>
</workbook>
</file>

<file path=xl/sharedStrings.xml><?xml version="1.0" encoding="utf-8"?>
<sst xmlns="http://schemas.openxmlformats.org/spreadsheetml/2006/main" count="1099" uniqueCount="335">
  <si>
    <t>靜浦</t>
  </si>
  <si>
    <t>Rueisuei</t>
  </si>
  <si>
    <t>Guangfu</t>
  </si>
  <si>
    <t>豐田</t>
  </si>
  <si>
    <t>Fongtian</t>
  </si>
  <si>
    <t>溪口</t>
  </si>
  <si>
    <t>Sikou</t>
  </si>
  <si>
    <t>林榮</t>
  </si>
  <si>
    <t>Linrong</t>
  </si>
  <si>
    <t>南平</t>
  </si>
  <si>
    <t>Nanping</t>
  </si>
  <si>
    <t>鳳林</t>
  </si>
  <si>
    <t>Fonglin</t>
  </si>
  <si>
    <t>榮醫</t>
  </si>
  <si>
    <t>Fonglin Hospital</t>
  </si>
  <si>
    <t>萬榮</t>
  </si>
  <si>
    <t>Wanrong</t>
  </si>
  <si>
    <t>光復</t>
  </si>
  <si>
    <t>Guangfu</t>
  </si>
  <si>
    <t>花蓮</t>
  </si>
  <si>
    <t>Hualien</t>
  </si>
  <si>
    <t>瑞北</t>
  </si>
  <si>
    <t>Rueibei</t>
  </si>
  <si>
    <t>富源</t>
  </si>
  <si>
    <t>Fuyuan</t>
  </si>
  <si>
    <t>Dafu</t>
  </si>
  <si>
    <t>Wanrong</t>
  </si>
  <si>
    <t>Fonglin Hospital</t>
  </si>
  <si>
    <t>Fonglin</t>
  </si>
  <si>
    <t>Nanping</t>
  </si>
  <si>
    <t>Linrong</t>
  </si>
  <si>
    <t>Sikou</t>
  </si>
  <si>
    <t>Fongtian</t>
  </si>
  <si>
    <t>壽豐</t>
  </si>
  <si>
    <t>Shoufong</t>
  </si>
  <si>
    <t>志學</t>
  </si>
  <si>
    <t>Jhihsyue</t>
  </si>
  <si>
    <t>永興</t>
  </si>
  <si>
    <t>Yungshing</t>
  </si>
  <si>
    <t xml:space="preserve">路線代號 </t>
  </si>
  <si>
    <t>車次</t>
  </si>
  <si>
    <t>NUMBER</t>
  </si>
  <si>
    <t xml:space="preserve">站名 </t>
  </si>
  <si>
    <t>STATION</t>
  </si>
  <si>
    <t>石門</t>
  </si>
  <si>
    <t>Airport</t>
  </si>
  <si>
    <t>統帥飯店</t>
  </si>
  <si>
    <t>亞士都飯店</t>
  </si>
  <si>
    <t>門諾醫院</t>
  </si>
  <si>
    <t>中信飯店</t>
  </si>
  <si>
    <t>China Trust Hotel</t>
  </si>
  <si>
    <t>美崙飯店</t>
  </si>
  <si>
    <t>Parkview Hotel</t>
  </si>
  <si>
    <t>慈濟醫院</t>
  </si>
  <si>
    <t>Tzuchi Hospital</t>
  </si>
  <si>
    <t>仁和村</t>
  </si>
  <si>
    <t>花蓮</t>
  </si>
  <si>
    <t>梨山</t>
  </si>
  <si>
    <t>洛韶</t>
  </si>
  <si>
    <t>Hualien</t>
  </si>
  <si>
    <t>↓</t>
  </si>
  <si>
    <t>崇德</t>
  </si>
  <si>
    <t>秀林</t>
  </si>
  <si>
    <t>太魯閣</t>
  </si>
  <si>
    <t>太魯閣</t>
  </si>
  <si>
    <t>天祥</t>
  </si>
  <si>
    <t>秀林</t>
  </si>
  <si>
    <t xml:space="preserve">站名 </t>
  </si>
  <si>
    <t>STATION</t>
  </si>
  <si>
    <t>Chungde</t>
  </si>
  <si>
    <t>Luoshao</t>
  </si>
  <si>
    <t>Taroko</t>
  </si>
  <si>
    <t>Lishan</t>
  </si>
  <si>
    <t>慈濟精舍</t>
  </si>
  <si>
    <t>薛家場</t>
  </si>
  <si>
    <t>梨山</t>
  </si>
  <si>
    <t>碧綠溪</t>
  </si>
  <si>
    <t>日新崗</t>
  </si>
  <si>
    <t>大禹嶺</t>
  </si>
  <si>
    <t>洛韶</t>
  </si>
  <si>
    <t>西寶</t>
  </si>
  <si>
    <t>文山</t>
  </si>
  <si>
    <t>康樂村</t>
  </si>
  <si>
    <t>Rueisuei</t>
  </si>
  <si>
    <t>鹽寮</t>
  </si>
  <si>
    <t>牛寮坑</t>
  </si>
  <si>
    <t>新社</t>
  </si>
  <si>
    <t>石梯港</t>
  </si>
  <si>
    <t>長濱</t>
  </si>
  <si>
    <t>富崗</t>
  </si>
  <si>
    <t>瑞穗</t>
  </si>
  <si>
    <t>台東</t>
  </si>
  <si>
    <t>Airport</t>
  </si>
  <si>
    <t>BUS</t>
  </si>
  <si>
    <t>Old bus Station</t>
  </si>
  <si>
    <t>Tongsuai Hotel</t>
  </si>
  <si>
    <t>Mennonite Christian Hospital</t>
  </si>
  <si>
    <t>Jian Branch</t>
  </si>
  <si>
    <t>Renhe</t>
  </si>
  <si>
    <t>Hualien Bridge</t>
  </si>
  <si>
    <t>吉安分局</t>
  </si>
  <si>
    <t>花蓮溪橋</t>
  </si>
  <si>
    <t>磯崎</t>
  </si>
  <si>
    <t>高山</t>
  </si>
  <si>
    <t>東興</t>
  </si>
  <si>
    <t>立德</t>
  </si>
  <si>
    <t>石門</t>
  </si>
  <si>
    <t>大港口</t>
  </si>
  <si>
    <t>樟原</t>
  </si>
  <si>
    <t>三間</t>
  </si>
  <si>
    <t>竹湖</t>
  </si>
  <si>
    <t>小港</t>
  </si>
  <si>
    <t>成功</t>
  </si>
  <si>
    <t>都麗</t>
  </si>
  <si>
    <t>泰源隧道</t>
  </si>
  <si>
    <t>東河</t>
  </si>
  <si>
    <t>隆昌</t>
  </si>
  <si>
    <t>興昌</t>
  </si>
  <si>
    <t>都蘭</t>
  </si>
  <si>
    <t>郡界</t>
  </si>
  <si>
    <t>Taitung</t>
  </si>
  <si>
    <t>Taiyuan Tunnel</t>
  </si>
  <si>
    <t>Lide</t>
  </si>
  <si>
    <t>Shihmen</t>
  </si>
  <si>
    <t>Shihtigang</t>
  </si>
  <si>
    <t>Dagangkou</t>
  </si>
  <si>
    <t>Jingpu</t>
  </si>
  <si>
    <t>Jangyuan</t>
  </si>
  <si>
    <t>Basiandong</t>
  </si>
  <si>
    <t>Sanjian</t>
  </si>
  <si>
    <t>Ningpu</t>
  </si>
  <si>
    <t>Jhuhu</t>
  </si>
  <si>
    <t>Yiwan</t>
  </si>
  <si>
    <t>Shiaugang</t>
  </si>
  <si>
    <t>Baishoulian</t>
  </si>
  <si>
    <t>Chenggong</t>
  </si>
  <si>
    <t>Bawengweng</t>
  </si>
  <si>
    <t>Duli</t>
  </si>
  <si>
    <t>Donghe</t>
  </si>
  <si>
    <t>Lungchang</t>
  </si>
  <si>
    <t>Shingchang</t>
  </si>
  <si>
    <t>Dulan</t>
  </si>
  <si>
    <t>Jiunjie</t>
  </si>
  <si>
    <t>Fudang</t>
  </si>
  <si>
    <t>Fonbin</t>
  </si>
  <si>
    <t>Dungshing</t>
  </si>
  <si>
    <t>Shinshe</t>
  </si>
  <si>
    <t>Gaushan</t>
  </si>
  <si>
    <t>Jici</t>
  </si>
  <si>
    <t>Niouliaukeng</t>
  </si>
  <si>
    <t>Fanshliao</t>
  </si>
  <si>
    <t>Shueilian</t>
  </si>
  <si>
    <t>Gantzshujiao</t>
  </si>
  <si>
    <t>Yanliau</t>
  </si>
  <si>
    <t>Ocean Park</t>
  </si>
  <si>
    <t>泰源隧道</t>
  </si>
  <si>
    <t>靜浦</t>
  </si>
  <si>
    <t>水璉</t>
  </si>
  <si>
    <t>成功</t>
  </si>
  <si>
    <t>長濱</t>
  </si>
  <si>
    <t>石梯港</t>
  </si>
  <si>
    <t>永興</t>
  </si>
  <si>
    <t>Yungshing</t>
  </si>
  <si>
    <t>Jhihsyue</t>
  </si>
  <si>
    <t>Shoufong</t>
  </si>
  <si>
    <t>大富</t>
  </si>
  <si>
    <t>Dafu</t>
  </si>
  <si>
    <t>富源</t>
  </si>
  <si>
    <t>Fuyuan</t>
  </si>
  <si>
    <t>瑞北</t>
  </si>
  <si>
    <t>Rueibei</t>
  </si>
  <si>
    <t>志學</t>
  </si>
  <si>
    <t>蕃薯寮</t>
  </si>
  <si>
    <t>豐濱</t>
  </si>
  <si>
    <t>寧浦</t>
  </si>
  <si>
    <t>宜灣</t>
  </si>
  <si>
    <t>富崗</t>
  </si>
  <si>
    <t>郡界</t>
  </si>
  <si>
    <t>都蘭</t>
  </si>
  <si>
    <t>興昌</t>
  </si>
  <si>
    <t>隆昌</t>
  </si>
  <si>
    <t>東河</t>
  </si>
  <si>
    <t>都麗</t>
  </si>
  <si>
    <t>白守蓮</t>
  </si>
  <si>
    <t>竹湖</t>
  </si>
  <si>
    <t>三間</t>
  </si>
  <si>
    <t>樟原</t>
  </si>
  <si>
    <t>大港口</t>
  </si>
  <si>
    <t>立德</t>
  </si>
  <si>
    <t>原         車               至          玉            里</t>
  </si>
  <si>
    <t>Cising Lake</t>
  </si>
  <si>
    <t>Shuaiyuan</t>
  </si>
  <si>
    <t>水源村</t>
  </si>
  <si>
    <t>Shuaiyuan</t>
  </si>
  <si>
    <t>慈濟醫院</t>
  </si>
  <si>
    <t>Tzuchi Hospital</t>
  </si>
  <si>
    <t>七星潭</t>
  </si>
  <si>
    <t>Cising Lake</t>
  </si>
  <si>
    <t>門諾醫院</t>
  </si>
  <si>
    <t>海洋公園</t>
  </si>
  <si>
    <t>八仙洞</t>
  </si>
  <si>
    <t>八仙洞</t>
  </si>
  <si>
    <t>原         車               至          富            里</t>
  </si>
  <si>
    <t>換            乘               至          玉            里</t>
  </si>
  <si>
    <t>東華大學</t>
  </si>
  <si>
    <t>National Dong Hwa University</t>
  </si>
  <si>
    <t>區間</t>
  </si>
  <si>
    <t>服務電話：0800-322816                      ◎花蓮站：8322065、8333468</t>
  </si>
  <si>
    <t>↓</t>
  </si>
  <si>
    <t>花蓮火車站</t>
  </si>
  <si>
    <t>白守蓮</t>
  </si>
  <si>
    <t>天祥</t>
  </si>
  <si>
    <t>美崙</t>
  </si>
  <si>
    <t>崇德</t>
  </si>
  <si>
    <t>松泉崗</t>
  </si>
  <si>
    <t>Dayuling</t>
  </si>
  <si>
    <t>慈恩</t>
  </si>
  <si>
    <t>Luoshao</t>
  </si>
  <si>
    <t>谷園</t>
  </si>
  <si>
    <t>Guyuan</t>
  </si>
  <si>
    <t>布洛灣</t>
  </si>
  <si>
    <t>溪畔</t>
  </si>
  <si>
    <t>長春橋</t>
  </si>
  <si>
    <t>Changchun Shrine</t>
  </si>
  <si>
    <t>Chungde</t>
  </si>
  <si>
    <t>Kangle</t>
  </si>
  <si>
    <t>北埔</t>
  </si>
  <si>
    <t>Beipu</t>
  </si>
  <si>
    <t>八○五醫院</t>
  </si>
  <si>
    <t>805 Hospital</t>
  </si>
  <si>
    <t>嘉里村</t>
  </si>
  <si>
    <t>花蓮車站</t>
  </si>
  <si>
    <t>康樂村</t>
  </si>
  <si>
    <t>加灣</t>
  </si>
  <si>
    <t>Jiawan</t>
  </si>
  <si>
    <t>三棧</t>
  </si>
  <si>
    <t>內秀林</t>
  </si>
  <si>
    <t>外秀林</t>
  </si>
  <si>
    <t>新城</t>
  </si>
  <si>
    <t>Taroko</t>
  </si>
  <si>
    <t>綠水</t>
  </si>
  <si>
    <t>文山</t>
  </si>
  <si>
    <t>西寶</t>
  </si>
  <si>
    <t>大禹嶺</t>
  </si>
  <si>
    <t>日新崗</t>
  </si>
  <si>
    <t>碧綠溪</t>
  </si>
  <si>
    <t>Lishan</t>
  </si>
  <si>
    <t>燕子口</t>
  </si>
  <si>
    <t>車型</t>
  </si>
  <si>
    <t>橄仔樹腳</t>
  </si>
  <si>
    <t>八嗡嗡</t>
  </si>
  <si>
    <t xml:space="preserve">路線代號 </t>
  </si>
  <si>
    <t xml:space="preserve">站名 </t>
  </si>
  <si>
    <t>八嗡嗡</t>
  </si>
  <si>
    <t xml:space="preserve">花蓮客運  縱谷線 （ 開往光復、瑞穗  ）時刻表  For East Rift Valley Line  （下  行）     </t>
  </si>
  <si>
    <t xml:space="preserve">花蓮客運  縱谷線 （  瑞穗、光復開往花蓮火車站）時刻表  For East Rift Valley Line  （上  行）     </t>
  </si>
  <si>
    <t>客運總站</t>
  </si>
  <si>
    <t>Aster Hotol</t>
  </si>
  <si>
    <t>Hualien TRA</t>
  </si>
  <si>
    <t>花蓮火車站</t>
  </si>
  <si>
    <t>花蓮機場</t>
  </si>
  <si>
    <r>
      <t>花蓮客運  花蓮新站-花蓮機場-花蓮新站（</t>
    </r>
    <r>
      <rPr>
        <b/>
        <sz val="16"/>
        <rFont val="標楷體"/>
        <family val="4"/>
      </rPr>
      <t>循環路線</t>
    </r>
    <r>
      <rPr>
        <sz val="16"/>
        <rFont val="標楷體"/>
        <family val="4"/>
      </rPr>
      <t xml:space="preserve">）時刻表  </t>
    </r>
    <r>
      <rPr>
        <b/>
        <sz val="16"/>
        <rFont val="標楷體"/>
        <family val="4"/>
      </rPr>
      <t>For Hualien Station-Airport Line</t>
    </r>
  </si>
  <si>
    <t>例假日停駛</t>
  </si>
  <si>
    <t>東大門夜市</t>
  </si>
  <si>
    <t>Dongdament night fair</t>
  </si>
  <si>
    <t>民意社區</t>
  </si>
  <si>
    <t>Mingyi community</t>
  </si>
  <si>
    <t>例假日行駛</t>
  </si>
  <si>
    <r>
      <t>花蓮站  七 星 潭  線 （</t>
    </r>
    <r>
      <rPr>
        <sz val="16"/>
        <color indexed="10"/>
        <rFont val="標楷體"/>
        <family val="4"/>
      </rPr>
      <t>105</t>
    </r>
    <r>
      <rPr>
        <sz val="16"/>
        <color indexed="8"/>
        <rFont val="標楷體"/>
        <family val="4"/>
      </rPr>
      <t>） 時刻表   Cising Lake Line</t>
    </r>
  </si>
  <si>
    <t>花蓮站  水  源  線 （202） 時刻表   Shuaiyuan  Line</t>
  </si>
  <si>
    <t xml:space="preserve">Hualien TRA </t>
  </si>
  <si>
    <t>路線代號             NUMBER</t>
  </si>
  <si>
    <t>NUMBER</t>
  </si>
  <si>
    <t xml:space="preserve">路線代號  </t>
  </si>
  <si>
    <t xml:space="preserve">花蓮客運  （往豐濱、靜浦、成功、台東方向）時刻表  For East Coast Line  （下  行）      </t>
  </si>
  <si>
    <t xml:space="preserve">花蓮客運  （往花蓮火車站方向）時刻表  For East Coast Line  （上  行）    </t>
  </si>
  <si>
    <t xml:space="preserve">路線代號 </t>
  </si>
  <si>
    <t>Hualien TRA</t>
  </si>
  <si>
    <t>Hualien  TRA</t>
  </si>
  <si>
    <t xml:space="preserve">新城（太魯閣）火車站                                                  </t>
  </si>
  <si>
    <t>Taroko National Park  &amp; Visitor Center</t>
  </si>
  <si>
    <t xml:space="preserve">太管處暨遊客中心                                        </t>
  </si>
  <si>
    <t>低地板</t>
  </si>
  <si>
    <t>無障礙中型巴士</t>
  </si>
  <si>
    <t>車種</t>
  </si>
  <si>
    <t xml:space="preserve">站  名 </t>
  </si>
  <si>
    <t>車  種</t>
  </si>
  <si>
    <t>低地板</t>
  </si>
  <si>
    <t>低地板</t>
  </si>
  <si>
    <t>無障礙          中型巴士</t>
  </si>
  <si>
    <r>
      <t>花蓮站  七 星 潭  線 （</t>
    </r>
    <r>
      <rPr>
        <sz val="16"/>
        <color indexed="10"/>
        <rFont val="標楷體"/>
        <family val="4"/>
      </rPr>
      <t>105</t>
    </r>
    <r>
      <rPr>
        <sz val="16"/>
        <color indexed="8"/>
        <rFont val="標楷體"/>
        <family val="4"/>
      </rPr>
      <t>） 時刻表   Cising Lake Line</t>
    </r>
  </si>
  <si>
    <t>Zhongzheng  Station</t>
  </si>
  <si>
    <t>中正站(文創園區)</t>
  </si>
  <si>
    <t>花蓮火車站</t>
  </si>
  <si>
    <t>↓</t>
  </si>
  <si>
    <t>花蓮火車站</t>
  </si>
  <si>
    <t>Hualien TRA</t>
  </si>
  <si>
    <t>到</t>
  </si>
  <si>
    <t>發車</t>
  </si>
  <si>
    <t>Xiulin</t>
  </si>
  <si>
    <t>Xiulin</t>
  </si>
  <si>
    <t>Tianxiang</t>
  </si>
  <si>
    <t>MeiLun</t>
  </si>
  <si>
    <t>Jiali Village</t>
  </si>
  <si>
    <t>Ciji  Vihara</t>
  </si>
  <si>
    <t>Neixiulin</t>
  </si>
  <si>
    <t>Waixiulin</t>
  </si>
  <si>
    <t>Xincheng</t>
  </si>
  <si>
    <t>Xincheng(Taroko)  TRA</t>
  </si>
  <si>
    <t>Xipan</t>
  </si>
  <si>
    <t>Yanzikou</t>
  </si>
  <si>
    <t>Wenshan</t>
  </si>
  <si>
    <t>Xibao</t>
  </si>
  <si>
    <t>Ci’En</t>
  </si>
  <si>
    <t>Songquangang</t>
  </si>
  <si>
    <t>Biluxi</t>
  </si>
  <si>
    <t>Rixingang</t>
  </si>
  <si>
    <t>Ci’En</t>
  </si>
  <si>
    <t>Luoshao</t>
  </si>
  <si>
    <t>Xuejiachang</t>
  </si>
  <si>
    <t>Xibao</t>
  </si>
  <si>
    <t>Wenshan</t>
  </si>
  <si>
    <t>Tianxiang</t>
  </si>
  <si>
    <t>Lushui</t>
  </si>
  <si>
    <t>Buluowan</t>
  </si>
  <si>
    <t>Xipan</t>
  </si>
  <si>
    <t>Changchun Shrine</t>
  </si>
  <si>
    <t>Taroko National Park  &amp; Visitor Center</t>
  </si>
  <si>
    <t>Xincheng(Taroko)  TRA</t>
  </si>
  <si>
    <t>Waixiulin</t>
  </si>
  <si>
    <t>Sanzhan</t>
  </si>
  <si>
    <t>中正站</t>
  </si>
  <si>
    <t>花  蓮  站  北 線（秀林、太魯閣、崇德、天祥、洛韶、梨山）時刻表  For East North Line  （上  行）              107.05.21   修正</t>
  </si>
  <si>
    <t xml:space="preserve">花  蓮  站  北 線（梨山、洛韶、天祥、崇德、太魯閣、秀林）時刻表  For East North Line  （下  行）       107.05.121  修正 </t>
  </si>
  <si>
    <t>107.05.21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</si>
</sst>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.00"/>
    <numFmt numFmtId="177" formatCode="0_);[Red]\(0\)"/>
    <numFmt numFmtId="178" formatCode="00"/>
    <numFmt numFmtId="179" formatCode="#,##0_);\(#,##0\)"/>
    <numFmt numFmtId="180" formatCode="\(000\)"/>
    <numFmt numFmtId="181" formatCode="h:mm"/>
    <numFmt numFmtId="182" formatCode="000"/>
    <numFmt numFmtId="183" formatCode="[$-404]AM/PM\ hh:mm:ss"/>
    <numFmt numFmtId="184" formatCode="h:mm;@"/>
    <numFmt numFmtId="185" formatCode="000\1"/>
    <numFmt numFmtId="186" formatCode="0000\1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&quot;月&quot;d&quot;日&quot;"/>
    <numFmt numFmtId="191" formatCode="0.000_ "/>
    <numFmt numFmtId="192" formatCode="0.00_ "/>
    <numFmt numFmtId="193" formatCode="0.0_ "/>
    <numFmt numFmtId="194" formatCode="[$€-2]\ #,##0.00_);[Red]\([$€-2]\ #,##0.00\)"/>
  </numFmts>
  <fonts count="73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i/>
      <sz val="13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微軟正黑體"/>
      <family val="2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36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4"/>
      <color indexed="10"/>
      <name val="新細明體"/>
      <family val="1"/>
    </font>
    <font>
      <sz val="14"/>
      <color indexed="10"/>
      <name val="標楷體"/>
      <family val="4"/>
    </font>
    <font>
      <sz val="18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6500"/>
      <name val="Times New Roman"/>
      <family val="1"/>
    </font>
    <font>
      <b/>
      <sz val="12"/>
      <color theme="1"/>
      <name val="Times New Roman"/>
      <family val="1"/>
    </font>
    <font>
      <sz val="12"/>
      <color rgb="FF006100"/>
      <name val="Times New Roman"/>
      <family val="1"/>
    </font>
    <font>
      <b/>
      <sz val="12"/>
      <color rgb="FFFA7D00"/>
      <name val="Times New Roman"/>
      <family val="1"/>
    </font>
    <font>
      <sz val="12"/>
      <color rgb="FFFA7D00"/>
      <name val="Times New Roman"/>
      <family val="1"/>
    </font>
    <font>
      <i/>
      <sz val="12"/>
      <color rgb="FF7F7F7F"/>
      <name val="Times New Roman"/>
      <family val="1"/>
    </font>
    <font>
      <b/>
      <sz val="18"/>
      <color theme="3"/>
      <name val="微軟正黑體"/>
      <family val="2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b/>
      <sz val="12"/>
      <color rgb="FF3F3F3F"/>
      <name val="Times New Roman"/>
      <family val="1"/>
    </font>
    <font>
      <b/>
      <sz val="12"/>
      <color theme="0"/>
      <name val="Times New Roman"/>
      <family val="1"/>
    </font>
    <font>
      <sz val="12"/>
      <color rgb="FF9C0006"/>
      <name val="Times New Roman"/>
      <family val="1"/>
    </font>
    <font>
      <sz val="12"/>
      <color rgb="FFFF0000"/>
      <name val="Times New Roman"/>
      <family val="1"/>
    </font>
    <font>
      <sz val="16"/>
      <color rgb="FFFF0000"/>
      <name val="標楷體"/>
      <family val="4"/>
    </font>
    <font>
      <sz val="16"/>
      <color theme="1"/>
      <name val="標楷體"/>
      <family val="4"/>
    </font>
    <font>
      <sz val="16"/>
      <color rgb="FF7030A0"/>
      <name val="標楷體"/>
      <family val="4"/>
    </font>
    <font>
      <sz val="18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新細明體"/>
      <family val="1"/>
    </font>
    <font>
      <b/>
      <sz val="14"/>
      <color theme="1"/>
      <name val="標楷體"/>
      <family val="4"/>
    </font>
    <font>
      <sz val="12"/>
      <color theme="1"/>
      <name val="標楷體"/>
      <family val="4"/>
    </font>
    <font>
      <sz val="14"/>
      <color rgb="FFFF0000"/>
      <name val="新細明體"/>
      <family val="1"/>
    </font>
    <font>
      <sz val="14"/>
      <color rgb="FFFF0000"/>
      <name val="標楷體"/>
      <family val="4"/>
    </font>
    <font>
      <sz val="18"/>
      <color rgb="FFFF0000"/>
      <name val="標楷體"/>
      <family val="4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588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9" fillId="0" borderId="10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left" vertical="center" shrinkToFit="1"/>
    </xf>
    <xf numFmtId="20" fontId="10" fillId="33" borderId="12" xfId="0" applyNumberFormat="1" applyFont="1" applyFill="1" applyBorder="1" applyAlignment="1">
      <alignment horizontal="center" vertical="center" shrinkToFit="1"/>
    </xf>
    <xf numFmtId="20" fontId="10" fillId="33" borderId="13" xfId="0" applyNumberFormat="1" applyFont="1" applyFill="1" applyBorder="1" applyAlignment="1">
      <alignment horizontal="center" vertical="center" shrinkToFit="1"/>
    </xf>
    <xf numFmtId="20" fontId="10" fillId="33" borderId="11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33" borderId="14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33" borderId="16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right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shrinkToFit="1"/>
    </xf>
    <xf numFmtId="0" fontId="10" fillId="33" borderId="22" xfId="0" applyFont="1" applyFill="1" applyBorder="1" applyAlignment="1">
      <alignment horizontal="center" vertical="center" shrinkToFit="1"/>
    </xf>
    <xf numFmtId="0" fontId="10" fillId="33" borderId="23" xfId="0" applyFont="1" applyFill="1" applyBorder="1" applyAlignment="1">
      <alignment horizontal="center" vertical="center" shrinkToFit="1"/>
    </xf>
    <xf numFmtId="0" fontId="10" fillId="33" borderId="22" xfId="0" applyFont="1" applyFill="1" applyBorder="1" applyAlignment="1">
      <alignment horizontal="left" vertical="center" shrinkToFit="1"/>
    </xf>
    <xf numFmtId="0" fontId="10" fillId="33" borderId="24" xfId="0" applyFont="1" applyFill="1" applyBorder="1" applyAlignment="1">
      <alignment horizontal="center" vertical="center" shrinkToFit="1"/>
    </xf>
    <xf numFmtId="0" fontId="10" fillId="33" borderId="25" xfId="0" applyFont="1" applyFill="1" applyBorder="1" applyAlignment="1">
      <alignment horizontal="center" vertical="center" shrinkToFit="1"/>
    </xf>
    <xf numFmtId="20" fontId="10" fillId="33" borderId="26" xfId="0" applyNumberFormat="1" applyFont="1" applyFill="1" applyBorder="1" applyAlignment="1">
      <alignment horizontal="center" vertical="center" shrinkToFit="1"/>
    </xf>
    <xf numFmtId="20" fontId="10" fillId="33" borderId="27" xfId="0" applyNumberFormat="1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right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left" vertical="center" shrinkToFit="1"/>
    </xf>
    <xf numFmtId="20" fontId="10" fillId="0" borderId="26" xfId="0" applyNumberFormat="1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20" fontId="10" fillId="0" borderId="34" xfId="0" applyNumberFormat="1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20" fontId="10" fillId="0" borderId="13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20" fontId="10" fillId="0" borderId="35" xfId="0" applyNumberFormat="1" applyFont="1" applyFill="1" applyBorder="1" applyAlignment="1">
      <alignment horizontal="center" vertical="center" shrinkToFit="1"/>
    </xf>
    <xf numFmtId="20" fontId="10" fillId="0" borderId="36" xfId="0" applyNumberFormat="1" applyFont="1" applyFill="1" applyBorder="1" applyAlignment="1">
      <alignment horizontal="center" vertical="center" shrinkToFit="1"/>
    </xf>
    <xf numFmtId="20" fontId="10" fillId="0" borderId="12" xfId="0" applyNumberFormat="1" applyFont="1" applyFill="1" applyBorder="1" applyAlignment="1">
      <alignment horizontal="center" vertical="center" shrinkToFit="1"/>
    </xf>
    <xf numFmtId="20" fontId="10" fillId="0" borderId="37" xfId="0" applyNumberFormat="1" applyFont="1" applyFill="1" applyBorder="1" applyAlignment="1">
      <alignment horizontal="center" vertical="center" shrinkToFit="1"/>
    </xf>
    <xf numFmtId="20" fontId="10" fillId="0" borderId="11" xfId="0" applyNumberFormat="1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left" vertical="center" shrinkToFit="1"/>
    </xf>
    <xf numFmtId="20" fontId="10" fillId="0" borderId="39" xfId="0" applyNumberFormat="1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20" fontId="10" fillId="33" borderId="34" xfId="0" applyNumberFormat="1" applyFont="1" applyFill="1" applyBorder="1" applyAlignment="1">
      <alignment horizontal="center" vertical="center" shrinkToFit="1"/>
    </xf>
    <xf numFmtId="20" fontId="10" fillId="33" borderId="35" xfId="0" applyNumberFormat="1" applyFont="1" applyFill="1" applyBorder="1" applyAlignment="1">
      <alignment horizontal="center" vertical="center" shrinkToFit="1"/>
    </xf>
    <xf numFmtId="20" fontId="10" fillId="33" borderId="33" xfId="0" applyNumberFormat="1" applyFont="1" applyFill="1" applyBorder="1" applyAlignment="1">
      <alignment horizontal="center" vertical="center" shrinkToFit="1"/>
    </xf>
    <xf numFmtId="20" fontId="10" fillId="0" borderId="41" xfId="0" applyNumberFormat="1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 horizontal="left" vertical="center" shrinkToFit="1"/>
    </xf>
    <xf numFmtId="20" fontId="9" fillId="0" borderId="24" xfId="0" applyNumberFormat="1" applyFont="1" applyFill="1" applyBorder="1" applyAlignment="1">
      <alignment horizontal="center" vertical="center" shrinkToFit="1"/>
    </xf>
    <xf numFmtId="20" fontId="9" fillId="0" borderId="37" xfId="0" applyNumberFormat="1" applyFont="1" applyFill="1" applyBorder="1" applyAlignment="1">
      <alignment horizontal="center" vertical="center" shrinkToFit="1"/>
    </xf>
    <xf numFmtId="20" fontId="9" fillId="0" borderId="38" xfId="0" applyNumberFormat="1" applyFont="1" applyFill="1" applyBorder="1" applyAlignment="1">
      <alignment horizontal="center" vertical="center" shrinkToFit="1"/>
    </xf>
    <xf numFmtId="20" fontId="9" fillId="0" borderId="4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shrinkToFit="1"/>
    </xf>
    <xf numFmtId="0" fontId="2" fillId="0" borderId="3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19" xfId="0" applyFont="1" applyFill="1" applyBorder="1" applyAlignment="1">
      <alignment horizontal="center" shrinkToFit="1"/>
    </xf>
    <xf numFmtId="0" fontId="10" fillId="0" borderId="21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shrinkToFit="1"/>
    </xf>
    <xf numFmtId="0" fontId="15" fillId="0" borderId="35" xfId="0" applyFont="1" applyFill="1" applyBorder="1" applyAlignment="1">
      <alignment horizontal="left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20" fontId="15" fillId="0" borderId="34" xfId="0" applyNumberFormat="1" applyFont="1" applyFill="1" applyBorder="1" applyAlignment="1">
      <alignment horizontal="center" vertical="center" shrinkToFit="1"/>
    </xf>
    <xf numFmtId="20" fontId="15" fillId="0" borderId="34" xfId="0" applyNumberFormat="1" applyFont="1" applyFill="1" applyBorder="1" applyAlignment="1">
      <alignment horizont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20" fontId="15" fillId="0" borderId="13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20" fontId="15" fillId="0" borderId="11" xfId="0" applyNumberFormat="1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left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20" fontId="15" fillId="0" borderId="45" xfId="0" applyNumberFormat="1" applyFont="1" applyFill="1" applyBorder="1" applyAlignment="1">
      <alignment horizontal="center" vertical="center" shrinkToFit="1"/>
    </xf>
    <xf numFmtId="20" fontId="15" fillId="0" borderId="27" xfId="0" applyNumberFormat="1" applyFont="1" applyFill="1" applyBorder="1" applyAlignment="1">
      <alignment horizontal="center" shrinkToFit="1"/>
    </xf>
    <xf numFmtId="0" fontId="15" fillId="0" borderId="44" xfId="0" applyFont="1" applyFill="1" applyBorder="1" applyAlignment="1">
      <alignment horizontal="center" vertical="center" shrinkToFit="1"/>
    </xf>
    <xf numFmtId="20" fontId="15" fillId="0" borderId="46" xfId="0" applyNumberFormat="1" applyFont="1" applyFill="1" applyBorder="1" applyAlignment="1">
      <alignment horizontal="center" vertical="center" shrinkToFit="1"/>
    </xf>
    <xf numFmtId="20" fontId="15" fillId="0" borderId="35" xfId="0" applyNumberFormat="1" applyFont="1" applyFill="1" applyBorder="1" applyAlignment="1">
      <alignment horizontal="center" vertical="center" shrinkToFit="1"/>
    </xf>
    <xf numFmtId="20" fontId="15" fillId="0" borderId="12" xfId="0" applyNumberFormat="1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left" vertical="center" shrinkToFit="1"/>
    </xf>
    <xf numFmtId="20" fontId="15" fillId="0" borderId="27" xfId="0" applyNumberFormat="1" applyFont="1" applyFill="1" applyBorder="1" applyAlignment="1">
      <alignment horizontal="center" vertical="center" shrinkToFit="1"/>
    </xf>
    <xf numFmtId="20" fontId="15" fillId="0" borderId="39" xfId="0" applyNumberFormat="1" applyFont="1" applyFill="1" applyBorder="1" applyAlignment="1">
      <alignment horizontal="center" vertical="center" shrinkToFit="1"/>
    </xf>
    <xf numFmtId="20" fontId="15" fillId="0" borderId="44" xfId="0" applyNumberFormat="1" applyFont="1" applyFill="1" applyBorder="1" applyAlignment="1">
      <alignment horizontal="center" vertical="center" shrinkToFit="1"/>
    </xf>
    <xf numFmtId="20" fontId="15" fillId="0" borderId="47" xfId="0" applyNumberFormat="1" applyFont="1" applyFill="1" applyBorder="1" applyAlignment="1">
      <alignment horizontal="center" vertical="center" shrinkToFit="1"/>
    </xf>
    <xf numFmtId="20" fontId="15" fillId="0" borderId="26" xfId="0" applyNumberFormat="1" applyFont="1" applyFill="1" applyBorder="1" applyAlignment="1">
      <alignment horizontal="center" vertical="center" shrinkToFit="1"/>
    </xf>
    <xf numFmtId="20" fontId="15" fillId="0" borderId="38" xfId="0" applyNumberFormat="1" applyFont="1" applyFill="1" applyBorder="1" applyAlignment="1">
      <alignment horizontal="center" vertical="center" shrinkToFit="1"/>
    </xf>
    <xf numFmtId="20" fontId="15" fillId="0" borderId="25" xfId="0" applyNumberFormat="1" applyFont="1" applyFill="1" applyBorder="1" applyAlignment="1">
      <alignment horizontal="center" vertical="center" shrinkToFit="1"/>
    </xf>
    <xf numFmtId="20" fontId="15" fillId="0" borderId="48" xfId="0" applyNumberFormat="1" applyFont="1" applyFill="1" applyBorder="1" applyAlignment="1">
      <alignment horizontal="center" vertical="center" shrinkToFit="1"/>
    </xf>
    <xf numFmtId="20" fontId="15" fillId="0" borderId="24" xfId="0" applyNumberFormat="1" applyFont="1" applyFill="1" applyBorder="1" applyAlignment="1">
      <alignment horizontal="center" vertical="center" shrinkToFit="1"/>
    </xf>
    <xf numFmtId="20" fontId="15" fillId="0" borderId="49" xfId="0" applyNumberFormat="1" applyFont="1" applyFill="1" applyBorder="1" applyAlignment="1">
      <alignment horizontal="center" vertical="center" shrinkToFit="1"/>
    </xf>
    <xf numFmtId="20" fontId="15" fillId="0" borderId="50" xfId="0" applyNumberFormat="1" applyFont="1" applyFill="1" applyBorder="1" applyAlignment="1">
      <alignment horizontal="center" vertical="center" shrinkToFit="1"/>
    </xf>
    <xf numFmtId="20" fontId="15" fillId="0" borderId="51" xfId="0" applyNumberFormat="1" applyFont="1" applyFill="1" applyBorder="1" applyAlignment="1">
      <alignment horizontal="center" vertical="center" shrinkToFit="1"/>
    </xf>
    <xf numFmtId="20" fontId="15" fillId="0" borderId="32" xfId="0" applyNumberFormat="1" applyFont="1" applyFill="1" applyBorder="1" applyAlignment="1">
      <alignment horizontal="center" vertical="center" shrinkToFit="1"/>
    </xf>
    <xf numFmtId="20" fontId="15" fillId="0" borderId="52" xfId="0" applyNumberFormat="1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shrinkToFit="1"/>
    </xf>
    <xf numFmtId="0" fontId="5" fillId="0" borderId="38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center" vertical="center" shrinkToFit="1"/>
    </xf>
    <xf numFmtId="193" fontId="10" fillId="0" borderId="0" xfId="0" applyNumberFormat="1" applyFont="1" applyFill="1" applyAlignment="1">
      <alignment horizontal="right" vertical="center" shrinkToFit="1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20" fontId="10" fillId="0" borderId="11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20" fontId="10" fillId="0" borderId="13" xfId="0" applyNumberFormat="1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0" fontId="10" fillId="0" borderId="32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20" fontId="10" fillId="0" borderId="38" xfId="0" applyNumberFormat="1" applyFont="1" applyBorder="1" applyAlignment="1">
      <alignment horizontal="center" vertical="center"/>
    </xf>
    <xf numFmtId="20" fontId="10" fillId="0" borderId="27" xfId="0" applyNumberFormat="1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 shrinkToFit="1"/>
    </xf>
    <xf numFmtId="0" fontId="10" fillId="0" borderId="58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10" fillId="0" borderId="53" xfId="0" applyFont="1" applyBorder="1" applyAlignment="1">
      <alignment horizontal="center" shrinkToFit="1"/>
    </xf>
    <xf numFmtId="0" fontId="10" fillId="0" borderId="53" xfId="0" applyFont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right" vertical="center" shrinkToFit="1"/>
    </xf>
    <xf numFmtId="0" fontId="61" fillId="0" borderId="6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shrinkToFit="1"/>
    </xf>
    <xf numFmtId="20" fontId="10" fillId="0" borderId="24" xfId="0" applyNumberFormat="1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left" shrinkToFit="1"/>
    </xf>
    <xf numFmtId="0" fontId="10" fillId="0" borderId="0" xfId="0" applyFont="1" applyBorder="1" applyAlignment="1">
      <alignment horizontal="left" shrinkToFit="1"/>
    </xf>
    <xf numFmtId="20" fontId="17" fillId="0" borderId="0" xfId="0" applyNumberFormat="1" applyFont="1" applyBorder="1" applyAlignment="1">
      <alignment horizontal="center" vertical="center" shrinkToFit="1"/>
    </xf>
    <xf numFmtId="20" fontId="9" fillId="0" borderId="0" xfId="0" applyNumberFormat="1" applyFont="1" applyBorder="1" applyAlignment="1">
      <alignment horizontal="center" vertical="center" shrinkToFit="1"/>
    </xf>
    <xf numFmtId="20" fontId="9" fillId="0" borderId="11" xfId="0" applyNumberFormat="1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left" vertical="center" shrinkToFit="1"/>
    </xf>
    <xf numFmtId="0" fontId="62" fillId="0" borderId="0" xfId="0" applyFont="1" applyAlignment="1">
      <alignment shrinkToFit="1"/>
    </xf>
    <xf numFmtId="0" fontId="62" fillId="0" borderId="10" xfId="0" applyFont="1" applyFill="1" applyBorder="1" applyAlignment="1">
      <alignment horizontal="center" vertical="center" shrinkToFit="1"/>
    </xf>
    <xf numFmtId="0" fontId="62" fillId="0" borderId="18" xfId="0" applyFont="1" applyFill="1" applyBorder="1" applyAlignment="1">
      <alignment horizontal="right" vertical="center" shrinkToFit="1"/>
    </xf>
    <xf numFmtId="0" fontId="62" fillId="0" borderId="29" xfId="0" applyFont="1" applyFill="1" applyBorder="1" applyAlignment="1">
      <alignment horizontal="center" vertical="center" shrinkToFit="1"/>
    </xf>
    <xf numFmtId="0" fontId="62" fillId="0" borderId="19" xfId="0" applyFont="1" applyFill="1" applyBorder="1" applyAlignment="1">
      <alignment horizontal="center" vertical="center" shrinkToFit="1"/>
    </xf>
    <xf numFmtId="0" fontId="62" fillId="0" borderId="19" xfId="0" applyFont="1" applyBorder="1" applyAlignment="1">
      <alignment horizontal="center" shrinkToFit="1"/>
    </xf>
    <xf numFmtId="0" fontId="62" fillId="0" borderId="18" xfId="0" applyFont="1" applyBorder="1" applyAlignment="1">
      <alignment horizontal="center" shrinkToFit="1"/>
    </xf>
    <xf numFmtId="0" fontId="62" fillId="0" borderId="18" xfId="0" applyFont="1" applyFill="1" applyBorder="1" applyAlignment="1">
      <alignment horizontal="left" vertical="center" shrinkToFit="1"/>
    </xf>
    <xf numFmtId="0" fontId="62" fillId="0" borderId="15" xfId="0" applyFont="1" applyBorder="1" applyAlignment="1">
      <alignment horizontal="left" vertical="center" shrinkToFit="1"/>
    </xf>
    <xf numFmtId="0" fontId="62" fillId="0" borderId="0" xfId="0" applyFont="1" applyFill="1" applyAlignment="1">
      <alignment horizontal="center" vertical="center" shrinkToFit="1"/>
    </xf>
    <xf numFmtId="0" fontId="62" fillId="0" borderId="24" xfId="0" applyFont="1" applyBorder="1" applyAlignment="1">
      <alignment horizontal="left" shrinkToFit="1"/>
    </xf>
    <xf numFmtId="0" fontId="62" fillId="0" borderId="11" xfId="0" applyFont="1" applyBorder="1" applyAlignment="1">
      <alignment horizontal="left" shrinkToFit="1"/>
    </xf>
    <xf numFmtId="0" fontId="62" fillId="0" borderId="38" xfId="0" applyFont="1" applyBorder="1" applyAlignment="1">
      <alignment horizontal="left" vertical="center" shrinkToFit="1"/>
    </xf>
    <xf numFmtId="0" fontId="62" fillId="0" borderId="53" xfId="0" applyFont="1" applyFill="1" applyBorder="1" applyAlignment="1">
      <alignment horizontal="center" vertical="center" shrinkToFit="1"/>
    </xf>
    <xf numFmtId="0" fontId="62" fillId="0" borderId="53" xfId="0" applyFont="1" applyBorder="1" applyAlignment="1">
      <alignment horizontal="center" shrinkToFit="1"/>
    </xf>
    <xf numFmtId="0" fontId="62" fillId="0" borderId="32" xfId="0" applyFont="1" applyBorder="1" applyAlignment="1">
      <alignment horizontal="left" vertical="center" shrinkToFit="1"/>
    </xf>
    <xf numFmtId="0" fontId="62" fillId="0" borderId="33" xfId="0" applyFont="1" applyBorder="1" applyAlignment="1">
      <alignment horizontal="left" vertical="center" shrinkToFit="1"/>
    </xf>
    <xf numFmtId="0" fontId="62" fillId="0" borderId="62" xfId="0" applyFont="1" applyFill="1" applyBorder="1" applyAlignment="1">
      <alignment horizontal="left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20" fontId="9" fillId="0" borderId="36" xfId="0" applyNumberFormat="1" applyFont="1" applyFill="1" applyBorder="1" applyAlignment="1">
      <alignment horizontal="center" vertical="center" shrinkToFit="1"/>
    </xf>
    <xf numFmtId="20" fontId="10" fillId="0" borderId="37" xfId="0" applyNumberFormat="1" applyFont="1" applyBorder="1" applyAlignment="1">
      <alignment horizontal="center" vertical="center" shrinkToFit="1"/>
    </xf>
    <xf numFmtId="20" fontId="9" fillId="0" borderId="41" xfId="0" applyNumberFormat="1" applyFont="1" applyBorder="1" applyAlignment="1">
      <alignment horizontal="center" vertical="center" shrinkToFit="1"/>
    </xf>
    <xf numFmtId="20" fontId="9" fillId="0" borderId="32" xfId="0" applyNumberFormat="1" applyFont="1" applyFill="1" applyBorder="1" applyAlignment="1">
      <alignment horizontal="center" vertical="center" shrinkToFit="1"/>
    </xf>
    <xf numFmtId="20" fontId="9" fillId="0" borderId="38" xfId="0" applyNumberFormat="1" applyFont="1" applyBorder="1" applyAlignment="1">
      <alignment horizontal="center" vertical="center" shrinkToFit="1"/>
    </xf>
    <xf numFmtId="0" fontId="62" fillId="0" borderId="18" xfId="0" applyFont="1" applyFill="1" applyBorder="1" applyAlignment="1">
      <alignment horizontal="center" vertical="center" shrinkToFit="1"/>
    </xf>
    <xf numFmtId="0" fontId="62" fillId="0" borderId="38" xfId="0" applyFont="1" applyBorder="1" applyAlignment="1">
      <alignment horizontal="left" shrinkToFit="1"/>
    </xf>
    <xf numFmtId="0" fontId="62" fillId="0" borderId="15" xfId="0" applyFont="1" applyBorder="1" applyAlignment="1">
      <alignment horizontal="left" shrinkToFit="1"/>
    </xf>
    <xf numFmtId="0" fontId="61" fillId="0" borderId="62" xfId="0" applyFont="1" applyBorder="1" applyAlignment="1">
      <alignment horizontal="center" vertical="center" shrinkToFit="1"/>
    </xf>
    <xf numFmtId="0" fontId="63" fillId="34" borderId="63" xfId="0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horizontal="center" shrinkToFit="1"/>
    </xf>
    <xf numFmtId="0" fontId="61" fillId="0" borderId="64" xfId="0" applyFont="1" applyBorder="1" applyAlignment="1">
      <alignment horizontal="center" vertical="center" shrinkToFit="1"/>
    </xf>
    <xf numFmtId="0" fontId="62" fillId="0" borderId="60" xfId="0" applyFont="1" applyFill="1" applyBorder="1" applyAlignment="1">
      <alignment horizontal="center" vertical="center" shrinkToFit="1"/>
    </xf>
    <xf numFmtId="0" fontId="62" fillId="0" borderId="28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 shrinkToFit="1"/>
    </xf>
    <xf numFmtId="0" fontId="62" fillId="0" borderId="65" xfId="0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0" fontId="62" fillId="0" borderId="0" xfId="0" applyFont="1" applyFill="1" applyAlignment="1">
      <alignment horizontal="left" vertical="center" shrinkToFit="1"/>
    </xf>
    <xf numFmtId="0" fontId="62" fillId="0" borderId="54" xfId="0" applyFont="1" applyFill="1" applyBorder="1" applyAlignment="1">
      <alignment horizontal="center" vertical="center" shrinkToFit="1"/>
    </xf>
    <xf numFmtId="0" fontId="62" fillId="0" borderId="53" xfId="0" applyFont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2" fillId="0" borderId="40" xfId="0" applyFont="1" applyFill="1" applyBorder="1" applyAlignment="1">
      <alignment horizontal="center" vertical="center" shrinkToFit="1"/>
    </xf>
    <xf numFmtId="0" fontId="62" fillId="0" borderId="29" xfId="0" applyFont="1" applyBorder="1" applyAlignment="1">
      <alignment horizontal="center" shrinkToFit="1"/>
    </xf>
    <xf numFmtId="0" fontId="62" fillId="0" borderId="29" xfId="0" applyFont="1" applyBorder="1" applyAlignment="1">
      <alignment horizontal="center" vertical="center" shrinkToFit="1"/>
    </xf>
    <xf numFmtId="0" fontId="63" fillId="34" borderId="4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65" xfId="0" applyFont="1" applyFill="1" applyBorder="1" applyAlignment="1">
      <alignment vertical="center" shrinkToFit="1"/>
    </xf>
    <xf numFmtId="20" fontId="64" fillId="0" borderId="32" xfId="0" applyNumberFormat="1" applyFont="1" applyBorder="1" applyAlignment="1">
      <alignment horizontal="center" vertical="center" shrinkToFit="1"/>
    </xf>
    <xf numFmtId="20" fontId="64" fillId="0" borderId="35" xfId="0" applyNumberFormat="1" applyFont="1" applyBorder="1" applyAlignment="1">
      <alignment horizontal="center" vertical="center" shrinkToFit="1"/>
    </xf>
    <xf numFmtId="20" fontId="64" fillId="0" borderId="36" xfId="0" applyNumberFormat="1" applyFont="1" applyFill="1" applyBorder="1" applyAlignment="1">
      <alignment horizontal="center" vertical="center" shrinkToFit="1"/>
    </xf>
    <xf numFmtId="20" fontId="64" fillId="0" borderId="66" xfId="0" applyNumberFormat="1" applyFont="1" applyBorder="1" applyAlignment="1">
      <alignment horizontal="center" vertical="center" shrinkToFit="1"/>
    </xf>
    <xf numFmtId="20" fontId="64" fillId="0" borderId="34" xfId="0" applyNumberFormat="1" applyFont="1" applyBorder="1" applyAlignment="1">
      <alignment horizontal="center" vertical="center" shrinkToFit="1"/>
    </xf>
    <xf numFmtId="20" fontId="64" fillId="0" borderId="67" xfId="0" applyNumberFormat="1" applyFont="1" applyBorder="1" applyAlignment="1">
      <alignment horizontal="center" vertical="center" shrinkToFit="1"/>
    </xf>
    <xf numFmtId="20" fontId="64" fillId="0" borderId="13" xfId="0" applyNumberFormat="1" applyFont="1" applyBorder="1" applyAlignment="1">
      <alignment horizontal="center" vertical="center" shrinkToFit="1"/>
    </xf>
    <xf numFmtId="20" fontId="64" fillId="0" borderId="37" xfId="0" applyNumberFormat="1" applyFont="1" applyBorder="1" applyAlignment="1">
      <alignment horizontal="center" vertical="center" shrinkToFit="1"/>
    </xf>
    <xf numFmtId="20" fontId="64" fillId="0" borderId="68" xfId="0" applyNumberFormat="1" applyFont="1" applyBorder="1" applyAlignment="1">
      <alignment horizontal="center" vertical="center" shrinkToFit="1"/>
    </xf>
    <xf numFmtId="20" fontId="64" fillId="0" borderId="27" xfId="0" applyNumberFormat="1" applyFont="1" applyBorder="1" applyAlignment="1">
      <alignment horizontal="center" vertical="center" shrinkToFit="1"/>
    </xf>
    <xf numFmtId="20" fontId="64" fillId="0" borderId="41" xfId="0" applyNumberFormat="1" applyFont="1" applyBorder="1" applyAlignment="1">
      <alignment horizontal="center" vertical="center" shrinkToFit="1"/>
    </xf>
    <xf numFmtId="0" fontId="62" fillId="0" borderId="65" xfId="0" applyFont="1" applyFill="1" applyBorder="1" applyAlignment="1">
      <alignment vertical="center" shrinkToFit="1"/>
    </xf>
    <xf numFmtId="0" fontId="62" fillId="0" borderId="28" xfId="0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left" vertical="center" shrinkToFit="1"/>
    </xf>
    <xf numFmtId="0" fontId="10" fillId="33" borderId="54" xfId="0" applyFont="1" applyFill="1" applyBorder="1" applyAlignment="1">
      <alignment horizontal="center" vertical="center" shrinkToFit="1"/>
    </xf>
    <xf numFmtId="0" fontId="10" fillId="33" borderId="65" xfId="0" applyFont="1" applyFill="1" applyBorder="1" applyAlignment="1">
      <alignment horizontal="left" vertical="center" shrinkToFit="1"/>
    </xf>
    <xf numFmtId="0" fontId="10" fillId="0" borderId="69" xfId="0" applyFont="1" applyBorder="1" applyAlignment="1">
      <alignment shrinkToFit="1"/>
    </xf>
    <xf numFmtId="0" fontId="10" fillId="33" borderId="55" xfId="0" applyFont="1" applyFill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left" vertical="center" shrinkToFit="1"/>
    </xf>
    <xf numFmtId="0" fontId="10" fillId="0" borderId="65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center" vertical="center" wrapText="1" shrinkToFit="1"/>
    </xf>
    <xf numFmtId="20" fontId="10" fillId="33" borderId="32" xfId="0" applyNumberFormat="1" applyFont="1" applyFill="1" applyBorder="1" applyAlignment="1">
      <alignment horizontal="center" vertical="center" shrinkToFit="1"/>
    </xf>
    <xf numFmtId="20" fontId="10" fillId="33" borderId="24" xfId="0" applyNumberFormat="1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 shrinkToFit="1"/>
    </xf>
    <xf numFmtId="20" fontId="10" fillId="0" borderId="32" xfId="0" applyNumberFormat="1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left" vertical="center" shrinkToFit="1"/>
    </xf>
    <xf numFmtId="0" fontId="15" fillId="0" borderId="60" xfId="0" applyFont="1" applyFill="1" applyBorder="1" applyAlignment="1">
      <alignment horizontal="left" vertical="center" shrinkToFit="1"/>
    </xf>
    <xf numFmtId="0" fontId="15" fillId="0" borderId="63" xfId="0" applyFont="1" applyFill="1" applyBorder="1" applyAlignment="1">
      <alignment horizontal="center" vertical="center" shrinkToFit="1"/>
    </xf>
    <xf numFmtId="20" fontId="15" fillId="0" borderId="63" xfId="0" applyNumberFormat="1" applyFont="1" applyFill="1" applyBorder="1" applyAlignment="1">
      <alignment horizontal="center" vertical="center" shrinkToFit="1"/>
    </xf>
    <xf numFmtId="20" fontId="15" fillId="0" borderId="63" xfId="0" applyNumberFormat="1" applyFont="1" applyFill="1" applyBorder="1" applyAlignment="1">
      <alignment horizont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left" vertical="center" shrinkToFit="1"/>
    </xf>
    <xf numFmtId="20" fontId="10" fillId="33" borderId="53" xfId="0" applyNumberFormat="1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20" fontId="62" fillId="0" borderId="67" xfId="0" applyNumberFormat="1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left" vertical="center" shrinkToFit="1"/>
    </xf>
    <xf numFmtId="20" fontId="10" fillId="33" borderId="25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left" vertical="center" shrinkToFit="1"/>
    </xf>
    <xf numFmtId="20" fontId="10" fillId="0" borderId="24" xfId="0" applyNumberFormat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20" fontId="10" fillId="0" borderId="14" xfId="0" applyNumberFormat="1" applyFont="1" applyFill="1" applyBorder="1" applyAlignment="1">
      <alignment horizontal="center" vertical="center" shrinkToFit="1"/>
    </xf>
    <xf numFmtId="0" fontId="10" fillId="33" borderId="69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right" vertical="center" shrinkToFit="1"/>
    </xf>
    <xf numFmtId="0" fontId="10" fillId="33" borderId="56" xfId="0" applyFont="1" applyFill="1" applyBorder="1" applyAlignment="1">
      <alignment horizontal="center" vertical="center" shrinkToFit="1"/>
    </xf>
    <xf numFmtId="0" fontId="10" fillId="33" borderId="69" xfId="0" applyFont="1" applyFill="1" applyBorder="1" applyAlignment="1">
      <alignment horizontal="left" vertical="center" shrinkToFit="1"/>
    </xf>
    <xf numFmtId="0" fontId="10" fillId="33" borderId="56" xfId="0" applyFont="1" applyFill="1" applyBorder="1" applyAlignment="1">
      <alignment horizontal="left" vertical="center" shrinkToFit="1"/>
    </xf>
    <xf numFmtId="0" fontId="10" fillId="33" borderId="49" xfId="0" applyFont="1" applyFill="1" applyBorder="1" applyAlignment="1">
      <alignment horizontal="left" vertical="center" shrinkToFit="1"/>
    </xf>
    <xf numFmtId="0" fontId="10" fillId="0" borderId="52" xfId="0" applyFont="1" applyFill="1" applyBorder="1" applyAlignment="1">
      <alignment horizontal="left" vertical="center" shrinkToFit="1"/>
    </xf>
    <xf numFmtId="0" fontId="10" fillId="33" borderId="50" xfId="0" applyFont="1" applyFill="1" applyBorder="1" applyAlignment="1">
      <alignment horizontal="left" vertical="center" shrinkToFit="1"/>
    </xf>
    <xf numFmtId="0" fontId="10" fillId="33" borderId="49" xfId="0" applyFont="1" applyFill="1" applyBorder="1" applyAlignment="1">
      <alignment vertical="center" shrinkToFit="1"/>
    </xf>
    <xf numFmtId="0" fontId="10" fillId="33" borderId="50" xfId="0" applyFont="1" applyFill="1" applyBorder="1" applyAlignment="1">
      <alignment vertical="center" shrinkToFit="1"/>
    </xf>
    <xf numFmtId="0" fontId="10" fillId="33" borderId="51" xfId="0" applyFont="1" applyFill="1" applyBorder="1" applyAlignment="1">
      <alignment vertical="center" shrinkToFit="1"/>
    </xf>
    <xf numFmtId="0" fontId="10" fillId="33" borderId="7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left" vertical="center" shrinkToFit="1"/>
    </xf>
    <xf numFmtId="0" fontId="10" fillId="33" borderId="28" xfId="0" applyFont="1" applyFill="1" applyBorder="1" applyAlignment="1">
      <alignment horizontal="left" vertical="center" shrinkToFit="1"/>
    </xf>
    <xf numFmtId="0" fontId="10" fillId="33" borderId="10" xfId="0" applyFont="1" applyFill="1" applyBorder="1" applyAlignment="1">
      <alignment horizontal="left" vertical="center" shrinkToFit="1"/>
    </xf>
    <xf numFmtId="0" fontId="10" fillId="0" borderId="71" xfId="0" applyFont="1" applyFill="1" applyBorder="1" applyAlignment="1">
      <alignment horizontal="left" vertical="center" shrinkToFit="1"/>
    </xf>
    <xf numFmtId="0" fontId="10" fillId="0" borderId="66" xfId="0" applyFont="1" applyFill="1" applyBorder="1" applyAlignment="1">
      <alignment horizontal="left" vertical="center" shrinkToFit="1"/>
    </xf>
    <xf numFmtId="0" fontId="10" fillId="0" borderId="68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left" vertical="center" shrinkToFit="1"/>
    </xf>
    <xf numFmtId="0" fontId="10" fillId="0" borderId="32" xfId="0" applyFont="1" applyFill="1" applyBorder="1" applyAlignment="1">
      <alignment horizontal="left" vertical="center" shrinkToFit="1"/>
    </xf>
    <xf numFmtId="0" fontId="10" fillId="0" borderId="24" xfId="0" applyFont="1" applyFill="1" applyBorder="1" applyAlignment="1">
      <alignment horizontal="left" vertical="center" shrinkToFit="1"/>
    </xf>
    <xf numFmtId="20" fontId="10" fillId="0" borderId="38" xfId="0" applyNumberFormat="1" applyFont="1" applyFill="1" applyBorder="1" applyAlignment="1">
      <alignment horizontal="center" vertical="center" shrinkToFit="1"/>
    </xf>
    <xf numFmtId="20" fontId="10" fillId="0" borderId="42" xfId="0" applyNumberFormat="1" applyFont="1" applyFill="1" applyBorder="1" applyAlignment="1">
      <alignment horizontal="center" vertical="center" shrinkToFit="1"/>
    </xf>
    <xf numFmtId="20" fontId="10" fillId="0" borderId="44" xfId="0" applyNumberFormat="1" applyFont="1" applyFill="1" applyBorder="1" applyAlignment="1">
      <alignment horizontal="center" vertical="center" shrinkToFit="1"/>
    </xf>
    <xf numFmtId="20" fontId="10" fillId="0" borderId="72" xfId="0" applyNumberFormat="1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horizontal="center" vertical="center" shrinkToFit="1"/>
    </xf>
    <xf numFmtId="20" fontId="64" fillId="0" borderId="27" xfId="0" applyNumberFormat="1" applyFont="1" applyFill="1" applyBorder="1" applyAlignment="1">
      <alignment horizontal="center" vertical="center" shrinkToFit="1"/>
    </xf>
    <xf numFmtId="0" fontId="62" fillId="0" borderId="23" xfId="0" applyFont="1" applyFill="1" applyBorder="1" applyAlignment="1">
      <alignment horizontal="center" vertical="center" shrinkToFit="1"/>
    </xf>
    <xf numFmtId="20" fontId="64" fillId="0" borderId="55" xfId="0" applyNumberFormat="1" applyFont="1" applyFill="1" applyBorder="1" applyAlignment="1">
      <alignment horizontal="center" vertical="center" shrinkToFit="1"/>
    </xf>
    <xf numFmtId="20" fontId="64" fillId="0" borderId="23" xfId="0" applyNumberFormat="1" applyFont="1" applyFill="1" applyBorder="1" applyAlignment="1">
      <alignment horizontal="center" vertical="center" shrinkToFit="1"/>
    </xf>
    <xf numFmtId="0" fontId="64" fillId="0" borderId="23" xfId="0" applyFont="1" applyFill="1" applyBorder="1" applyAlignment="1">
      <alignment horizontal="center" vertical="center" shrinkToFit="1"/>
    </xf>
    <xf numFmtId="20" fontId="64" fillId="0" borderId="31" xfId="0" applyNumberFormat="1" applyFont="1" applyFill="1" applyBorder="1" applyAlignment="1">
      <alignment horizontal="center" vertical="center" shrinkToFit="1"/>
    </xf>
    <xf numFmtId="20" fontId="64" fillId="0" borderId="30" xfId="0" applyNumberFormat="1" applyFont="1" applyFill="1" applyBorder="1" applyAlignment="1">
      <alignment horizontal="center" vertical="center" shrinkToFit="1"/>
    </xf>
    <xf numFmtId="0" fontId="64" fillId="0" borderId="26" xfId="0" applyFont="1" applyFill="1" applyBorder="1" applyAlignment="1">
      <alignment horizontal="center" vertical="center" shrinkToFit="1"/>
    </xf>
    <xf numFmtId="20" fontId="64" fillId="0" borderId="26" xfId="0" applyNumberFormat="1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64" fillId="0" borderId="34" xfId="0" applyFont="1" applyFill="1" applyBorder="1" applyAlignment="1">
      <alignment horizontal="center" vertical="center" shrinkToFit="1"/>
    </xf>
    <xf numFmtId="20" fontId="64" fillId="0" borderId="34" xfId="0" applyNumberFormat="1" applyFont="1" applyFill="1" applyBorder="1" applyAlignment="1">
      <alignment horizontal="center" vertical="center" shrinkToFit="1"/>
    </xf>
    <xf numFmtId="20" fontId="64" fillId="0" borderId="19" xfId="0" applyNumberFormat="1" applyFont="1" applyFill="1" applyBorder="1" applyAlignment="1">
      <alignment horizontal="center" vertical="center" shrinkToFit="1"/>
    </xf>
    <xf numFmtId="0" fontId="64" fillId="0" borderId="33" xfId="0" applyFont="1" applyFill="1" applyBorder="1" applyAlignment="1">
      <alignment horizontal="center" vertical="center" shrinkToFit="1"/>
    </xf>
    <xf numFmtId="0" fontId="64" fillId="0" borderId="24" xfId="0" applyFont="1" applyFill="1" applyBorder="1" applyAlignment="1">
      <alignment horizontal="center" vertical="center" shrinkToFit="1"/>
    </xf>
    <xf numFmtId="0" fontId="64" fillId="0" borderId="13" xfId="0" applyFont="1" applyFill="1" applyBorder="1" applyAlignment="1">
      <alignment horizontal="center" vertical="center" shrinkToFit="1"/>
    </xf>
    <xf numFmtId="20" fontId="64" fillId="0" borderId="13" xfId="0" applyNumberFormat="1" applyFont="1" applyFill="1" applyBorder="1" applyAlignment="1">
      <alignment horizontal="center" vertical="center" shrinkToFit="1"/>
    </xf>
    <xf numFmtId="0" fontId="64" fillId="0" borderId="11" xfId="0" applyFont="1" applyFill="1" applyBorder="1" applyAlignment="1">
      <alignment horizontal="center" vertical="center" shrinkToFit="1"/>
    </xf>
    <xf numFmtId="0" fontId="64" fillId="0" borderId="55" xfId="0" applyFont="1" applyFill="1" applyBorder="1" applyAlignment="1">
      <alignment horizontal="center" vertical="center" shrinkToFit="1"/>
    </xf>
    <xf numFmtId="20" fontId="64" fillId="0" borderId="35" xfId="0" applyNumberFormat="1" applyFont="1" applyFill="1" applyBorder="1" applyAlignment="1">
      <alignment horizontal="center" vertical="center" shrinkToFit="1"/>
    </xf>
    <xf numFmtId="20" fontId="64" fillId="0" borderId="33" xfId="0" applyNumberFormat="1" applyFont="1" applyFill="1" applyBorder="1" applyAlignment="1">
      <alignment horizontal="center" vertical="center" shrinkToFit="1"/>
    </xf>
    <xf numFmtId="20" fontId="64" fillId="0" borderId="12" xfId="0" applyNumberFormat="1" applyFont="1" applyFill="1" applyBorder="1" applyAlignment="1">
      <alignment horizontal="center" vertical="center" shrinkToFit="1"/>
    </xf>
    <xf numFmtId="20" fontId="64" fillId="0" borderId="11" xfId="0" applyNumberFormat="1" applyFont="1" applyFill="1" applyBorder="1" applyAlignment="1">
      <alignment horizontal="center" vertical="center" shrinkToFit="1"/>
    </xf>
    <xf numFmtId="20" fontId="64" fillId="0" borderId="24" xfId="0" applyNumberFormat="1" applyFont="1" applyFill="1" applyBorder="1" applyAlignment="1">
      <alignment horizontal="center" vertical="center" shrinkToFit="1"/>
    </xf>
    <xf numFmtId="20" fontId="64" fillId="0" borderId="25" xfId="0" applyNumberFormat="1" applyFont="1" applyFill="1" applyBorder="1" applyAlignment="1">
      <alignment horizontal="center" vertical="center" shrinkToFit="1"/>
    </xf>
    <xf numFmtId="20" fontId="64" fillId="0" borderId="48" xfId="0" applyNumberFormat="1" applyFont="1" applyFill="1" applyBorder="1" applyAlignment="1">
      <alignment horizontal="center" vertical="center" shrinkToFit="1"/>
    </xf>
    <xf numFmtId="20" fontId="64" fillId="0" borderId="14" xfId="0" applyNumberFormat="1" applyFont="1" applyFill="1" applyBorder="1" applyAlignment="1">
      <alignment horizontal="center" vertical="center" shrinkToFit="1"/>
    </xf>
    <xf numFmtId="20" fontId="64" fillId="0" borderId="39" xfId="0" applyNumberFormat="1" applyFont="1" applyFill="1" applyBorder="1" applyAlignment="1">
      <alignment horizontal="center" vertical="center" shrinkToFit="1"/>
    </xf>
    <xf numFmtId="20" fontId="64" fillId="0" borderId="32" xfId="0" applyNumberFormat="1" applyFont="1" applyFill="1" applyBorder="1" applyAlignment="1">
      <alignment horizontal="center" vertical="center" shrinkToFit="1"/>
    </xf>
    <xf numFmtId="20" fontId="64" fillId="0" borderId="38" xfId="0" applyNumberFormat="1" applyFont="1" applyFill="1" applyBorder="1" applyAlignment="1">
      <alignment horizontal="center" vertical="center" shrinkToFit="1"/>
    </xf>
    <xf numFmtId="20" fontId="64" fillId="0" borderId="15" xfId="0" applyNumberFormat="1" applyFont="1" applyFill="1" applyBorder="1" applyAlignment="1">
      <alignment horizontal="center" vertical="center" shrinkToFit="1"/>
    </xf>
    <xf numFmtId="0" fontId="65" fillId="0" borderId="28" xfId="0" applyFont="1" applyFill="1" applyBorder="1" applyAlignment="1">
      <alignment vertical="center" shrinkToFit="1"/>
    </xf>
    <xf numFmtId="0" fontId="65" fillId="0" borderId="54" xfId="0" applyFont="1" applyFill="1" applyBorder="1" applyAlignment="1">
      <alignment horizontal="center" vertical="center" shrinkToFit="1"/>
    </xf>
    <xf numFmtId="0" fontId="65" fillId="0" borderId="16" xfId="0" applyFont="1" applyFill="1" applyBorder="1" applyAlignment="1">
      <alignment horizontal="center" vertical="center" shrinkToFit="1"/>
    </xf>
    <xf numFmtId="0" fontId="65" fillId="0" borderId="17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21" xfId="0" applyFont="1" applyFill="1" applyBorder="1" applyAlignment="1">
      <alignment horizontal="left" vertical="center" shrinkToFit="1"/>
    </xf>
    <xf numFmtId="0" fontId="65" fillId="0" borderId="54" xfId="0" applyFont="1" applyFill="1" applyBorder="1" applyAlignment="1">
      <alignment horizontal="left" vertical="center" shrinkToFit="1"/>
    </xf>
    <xf numFmtId="0" fontId="65" fillId="0" borderId="65" xfId="0" applyFont="1" applyFill="1" applyBorder="1" applyAlignment="1">
      <alignment horizontal="left" vertical="center" shrinkToFit="1"/>
    </xf>
    <xf numFmtId="0" fontId="65" fillId="0" borderId="54" xfId="0" applyFont="1" applyFill="1" applyBorder="1" applyAlignment="1">
      <alignment vertical="center" shrinkToFit="1"/>
    </xf>
    <xf numFmtId="0" fontId="66" fillId="0" borderId="69" xfId="0" applyFont="1" applyFill="1" applyBorder="1" applyAlignment="1">
      <alignment/>
    </xf>
    <xf numFmtId="0" fontId="65" fillId="0" borderId="16" xfId="0" applyFont="1" applyFill="1" applyBorder="1" applyAlignment="1">
      <alignment vertical="center" shrinkToFit="1"/>
    </xf>
    <xf numFmtId="0" fontId="65" fillId="0" borderId="73" xfId="0" applyFont="1" applyFill="1" applyBorder="1" applyAlignment="1">
      <alignment vertical="center" shrinkToFit="1"/>
    </xf>
    <xf numFmtId="0" fontId="66" fillId="0" borderId="16" xfId="0" applyFont="1" applyFill="1" applyBorder="1" applyAlignment="1">
      <alignment/>
    </xf>
    <xf numFmtId="0" fontId="65" fillId="0" borderId="0" xfId="0" applyFont="1" applyFill="1" applyAlignment="1">
      <alignment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65" fillId="0" borderId="36" xfId="0" applyFont="1" applyFill="1" applyBorder="1" applyAlignment="1">
      <alignment horizontal="center" vertical="center" shrinkToFit="1"/>
    </xf>
    <xf numFmtId="0" fontId="65" fillId="0" borderId="52" xfId="0" applyFont="1" applyFill="1" applyBorder="1" applyAlignment="1">
      <alignment horizontal="center" vertical="center" shrinkToFit="1"/>
    </xf>
    <xf numFmtId="0" fontId="67" fillId="0" borderId="34" xfId="0" applyFont="1" applyFill="1" applyBorder="1" applyAlignment="1">
      <alignment horizontal="center" vertical="center" shrinkToFit="1"/>
    </xf>
    <xf numFmtId="0" fontId="65" fillId="0" borderId="34" xfId="0" applyFont="1" applyFill="1" applyBorder="1" applyAlignment="1">
      <alignment horizontal="center" vertical="center" shrinkToFit="1"/>
    </xf>
    <xf numFmtId="0" fontId="65" fillId="0" borderId="59" xfId="0" applyFont="1" applyFill="1" applyBorder="1" applyAlignment="1">
      <alignment horizontal="center" vertical="center" shrinkToFit="1"/>
    </xf>
    <xf numFmtId="0" fontId="65" fillId="0" borderId="33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shrinkToFit="1"/>
    </xf>
    <xf numFmtId="20" fontId="65" fillId="0" borderId="0" xfId="0" applyNumberFormat="1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shrinkToFit="1"/>
    </xf>
    <xf numFmtId="0" fontId="68" fillId="0" borderId="55" xfId="0" applyFont="1" applyFill="1" applyBorder="1" applyAlignment="1">
      <alignment horizontal="center" vertical="center" shrinkToFit="1"/>
    </xf>
    <xf numFmtId="0" fontId="68" fillId="0" borderId="56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 shrinkToFit="1"/>
    </xf>
    <xf numFmtId="0" fontId="68" fillId="0" borderId="23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horizontal="left" vertical="center" shrinkToFit="1"/>
    </xf>
    <xf numFmtId="20" fontId="65" fillId="0" borderId="0" xfId="0" applyNumberFormat="1" applyFont="1" applyFill="1" applyAlignment="1">
      <alignment horizontal="center" vertical="center" shrinkToFit="1"/>
    </xf>
    <xf numFmtId="20" fontId="64" fillId="0" borderId="52" xfId="0" applyNumberFormat="1" applyFont="1" applyFill="1" applyBorder="1" applyAlignment="1">
      <alignment horizontal="center" vertical="center" shrinkToFit="1"/>
    </xf>
    <xf numFmtId="20" fontId="64" fillId="0" borderId="67" xfId="0" applyNumberFormat="1" applyFont="1" applyFill="1" applyBorder="1" applyAlignment="1">
      <alignment horizontal="center" vertical="center" shrinkToFit="1"/>
    </xf>
    <xf numFmtId="0" fontId="64" fillId="0" borderId="27" xfId="0" applyFont="1" applyFill="1" applyBorder="1" applyAlignment="1">
      <alignment horizontal="center" vertical="center" shrinkToFit="1"/>
    </xf>
    <xf numFmtId="0" fontId="64" fillId="0" borderId="15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shrinkToFit="1"/>
    </xf>
    <xf numFmtId="20" fontId="64" fillId="0" borderId="42" xfId="0" applyNumberFormat="1" applyFont="1" applyFill="1" applyBorder="1" applyAlignment="1">
      <alignment horizontal="center" vertical="center" shrinkToFit="1"/>
    </xf>
    <xf numFmtId="20" fontId="64" fillId="0" borderId="45" xfId="0" applyNumberFormat="1" applyFont="1" applyFill="1" applyBorder="1" applyAlignment="1">
      <alignment horizontal="center" vertical="center" shrinkToFit="1"/>
    </xf>
    <xf numFmtId="0" fontId="64" fillId="0" borderId="45" xfId="0" applyFont="1" applyFill="1" applyBorder="1" applyAlignment="1">
      <alignment horizontal="center" vertical="center" shrinkToFit="1"/>
    </xf>
    <xf numFmtId="0" fontId="64" fillId="0" borderId="46" xfId="0" applyFont="1" applyFill="1" applyBorder="1" applyAlignment="1">
      <alignment horizontal="center" vertical="center" shrinkToFit="1"/>
    </xf>
    <xf numFmtId="0" fontId="62" fillId="0" borderId="33" xfId="0" applyFont="1" applyFill="1" applyBorder="1" applyAlignment="1">
      <alignment horizontal="left" vertical="center" shrinkToFit="1"/>
    </xf>
    <xf numFmtId="0" fontId="62" fillId="0" borderId="33" xfId="0" applyFont="1" applyFill="1" applyBorder="1" applyAlignment="1">
      <alignment shrinkToFit="1"/>
    </xf>
    <xf numFmtId="0" fontId="62" fillId="0" borderId="11" xfId="0" applyFont="1" applyFill="1" applyBorder="1" applyAlignment="1">
      <alignment shrinkToFit="1"/>
    </xf>
    <xf numFmtId="0" fontId="62" fillId="0" borderId="37" xfId="0" applyFont="1" applyFill="1" applyBorder="1" applyAlignment="1">
      <alignment shrinkToFit="1"/>
    </xf>
    <xf numFmtId="0" fontId="62" fillId="0" borderId="15" xfId="0" applyFont="1" applyFill="1" applyBorder="1" applyAlignment="1">
      <alignment shrinkToFit="1"/>
    </xf>
    <xf numFmtId="0" fontId="62" fillId="0" borderId="37" xfId="0" applyFont="1" applyFill="1" applyBorder="1" applyAlignment="1">
      <alignment horizontal="left" vertical="center" wrapText="1" shrinkToFit="1"/>
    </xf>
    <xf numFmtId="0" fontId="62" fillId="0" borderId="74" xfId="0" applyFont="1" applyFill="1" applyBorder="1" applyAlignment="1">
      <alignment vertical="center" wrapText="1"/>
    </xf>
    <xf numFmtId="0" fontId="62" fillId="0" borderId="33" xfId="0" applyFont="1" applyFill="1" applyBorder="1" applyAlignment="1">
      <alignment horizontal="left" shrinkToFit="1"/>
    </xf>
    <xf numFmtId="0" fontId="62" fillId="0" borderId="15" xfId="0" applyFont="1" applyFill="1" applyBorder="1" applyAlignment="1">
      <alignment vertical="center" shrinkToFit="1"/>
    </xf>
    <xf numFmtId="0" fontId="62" fillId="0" borderId="46" xfId="0" applyFont="1" applyFill="1" applyBorder="1" applyAlignment="1">
      <alignment horizontal="left" vertical="center" shrinkToFit="1"/>
    </xf>
    <xf numFmtId="0" fontId="62" fillId="0" borderId="32" xfId="0" applyFont="1" applyFill="1" applyBorder="1" applyAlignment="1">
      <alignment horizontal="left" vertical="center" shrinkToFit="1"/>
    </xf>
    <xf numFmtId="0" fontId="62" fillId="0" borderId="24" xfId="0" applyFont="1" applyFill="1" applyBorder="1" applyAlignment="1">
      <alignment horizontal="left" vertical="center" shrinkToFit="1"/>
    </xf>
    <xf numFmtId="0" fontId="62" fillId="0" borderId="38" xfId="0" applyFont="1" applyFill="1" applyBorder="1" applyAlignment="1">
      <alignment horizontal="left" vertical="center" shrinkToFit="1"/>
    </xf>
    <xf numFmtId="0" fontId="62" fillId="0" borderId="25" xfId="0" applyFont="1" applyFill="1" applyBorder="1" applyAlignment="1">
      <alignment vertical="center" wrapText="1"/>
    </xf>
    <xf numFmtId="0" fontId="64" fillId="0" borderId="32" xfId="0" applyFont="1" applyFill="1" applyBorder="1" applyAlignment="1">
      <alignment horizontal="left" vertical="center" shrinkToFit="1"/>
    </xf>
    <xf numFmtId="0" fontId="64" fillId="0" borderId="24" xfId="0" applyFont="1" applyFill="1" applyBorder="1" applyAlignment="1">
      <alignment horizontal="left" vertical="center" shrinkToFit="1"/>
    </xf>
    <xf numFmtId="0" fontId="64" fillId="0" borderId="38" xfId="0" applyFont="1" applyFill="1" applyBorder="1" applyAlignment="1">
      <alignment horizontal="left" vertical="center" shrinkToFit="1"/>
    </xf>
    <xf numFmtId="0" fontId="64" fillId="0" borderId="24" xfId="0" applyFont="1" applyFill="1" applyBorder="1" applyAlignment="1">
      <alignment vertical="center" wrapText="1" shrinkToFit="1"/>
    </xf>
    <xf numFmtId="0" fontId="64" fillId="0" borderId="25" xfId="0" applyFont="1" applyFill="1" applyBorder="1" applyAlignment="1">
      <alignment vertical="center" wrapText="1"/>
    </xf>
    <xf numFmtId="0" fontId="64" fillId="0" borderId="42" xfId="0" applyFont="1" applyFill="1" applyBorder="1" applyAlignment="1">
      <alignment horizontal="left" vertical="center" shrinkToFit="1"/>
    </xf>
    <xf numFmtId="0" fontId="62" fillId="0" borderId="54" xfId="0" applyFont="1" applyFill="1" applyBorder="1" applyAlignment="1">
      <alignment horizontal="left" vertical="center" shrinkToFit="1"/>
    </xf>
    <xf numFmtId="0" fontId="62" fillId="0" borderId="55" xfId="0" applyFont="1" applyFill="1" applyBorder="1" applyAlignment="1">
      <alignment horizontal="left" vertical="center" shrinkToFit="1"/>
    </xf>
    <xf numFmtId="0" fontId="62" fillId="0" borderId="22" xfId="0" applyFont="1" applyFill="1" applyBorder="1" applyAlignment="1">
      <alignment horizontal="center" vertical="center" shrinkToFit="1"/>
    </xf>
    <xf numFmtId="0" fontId="62" fillId="0" borderId="25" xfId="0" applyFont="1" applyFill="1" applyBorder="1" applyAlignment="1">
      <alignment horizontal="left" vertical="center" shrinkToFit="1"/>
    </xf>
    <xf numFmtId="0" fontId="62" fillId="0" borderId="14" xfId="0" applyFont="1" applyFill="1" applyBorder="1" applyAlignment="1">
      <alignment shrinkToFit="1"/>
    </xf>
    <xf numFmtId="0" fontId="62" fillId="0" borderId="31" xfId="0" applyFont="1" applyFill="1" applyBorder="1" applyAlignment="1">
      <alignment shrinkToFit="1"/>
    </xf>
    <xf numFmtId="0" fontId="62" fillId="0" borderId="11" xfId="0" applyFont="1" applyFill="1" applyBorder="1" applyAlignment="1">
      <alignment horizontal="left" vertical="center" shrinkToFit="1"/>
    </xf>
    <xf numFmtId="0" fontId="62" fillId="0" borderId="73" xfId="0" applyFont="1" applyFill="1" applyBorder="1" applyAlignment="1">
      <alignment horizontal="center" vertical="center" shrinkToFit="1"/>
    </xf>
    <xf numFmtId="0" fontId="62" fillId="0" borderId="69" xfId="0" applyFont="1" applyFill="1" applyBorder="1" applyAlignment="1">
      <alignment horizontal="center" vertical="center" shrinkToFit="1"/>
    </xf>
    <xf numFmtId="0" fontId="62" fillId="0" borderId="17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20" xfId="0" applyFont="1" applyFill="1" applyBorder="1" applyAlignment="1">
      <alignment horizontal="center" vertical="center" shrinkToFit="1"/>
    </xf>
    <xf numFmtId="0" fontId="62" fillId="0" borderId="75" xfId="0" applyFont="1" applyFill="1" applyBorder="1" applyAlignment="1">
      <alignment horizontal="center" vertical="center" shrinkToFit="1"/>
    </xf>
    <xf numFmtId="0" fontId="62" fillId="0" borderId="55" xfId="0" applyFont="1" applyFill="1" applyBorder="1" applyAlignment="1">
      <alignment horizontal="center" vertical="center" shrinkToFit="1"/>
    </xf>
    <xf numFmtId="0" fontId="62" fillId="0" borderId="76" xfId="0" applyFont="1" applyFill="1" applyBorder="1" applyAlignment="1">
      <alignment horizontal="center" vertical="center" shrinkToFit="1"/>
    </xf>
    <xf numFmtId="0" fontId="62" fillId="0" borderId="30" xfId="0" applyFont="1" applyFill="1" applyBorder="1" applyAlignment="1">
      <alignment horizontal="center" vertical="center" shrinkToFit="1"/>
    </xf>
    <xf numFmtId="0" fontId="62" fillId="0" borderId="31" xfId="0" applyFont="1" applyFill="1" applyBorder="1" applyAlignment="1">
      <alignment horizontal="center" vertical="center" shrinkToFit="1"/>
    </xf>
    <xf numFmtId="0" fontId="62" fillId="0" borderId="28" xfId="0" applyFont="1" applyFill="1" applyBorder="1" applyAlignment="1">
      <alignment vertical="center" shrinkToFit="1"/>
    </xf>
    <xf numFmtId="0" fontId="62" fillId="0" borderId="65" xfId="0" applyFont="1" applyFill="1" applyBorder="1" applyAlignment="1">
      <alignment horizontal="right" vertical="center" shrinkToFit="1"/>
    </xf>
    <xf numFmtId="0" fontId="62" fillId="0" borderId="10" xfId="0" applyFont="1" applyFill="1" applyBorder="1" applyAlignment="1">
      <alignment horizontal="left" vertical="center" shrinkToFit="1"/>
    </xf>
    <xf numFmtId="0" fontId="62" fillId="0" borderId="21" xfId="0" applyFont="1" applyFill="1" applyBorder="1" applyAlignment="1">
      <alignment horizontal="left" vertical="center" shrinkToFit="1"/>
    </xf>
    <xf numFmtId="20" fontId="10" fillId="0" borderId="19" xfId="0" applyNumberFormat="1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shrinkToFit="1"/>
    </xf>
    <xf numFmtId="0" fontId="15" fillId="0" borderId="56" xfId="0" applyFont="1" applyFill="1" applyBorder="1" applyAlignment="1">
      <alignment horizontal="center" vertical="center" shrinkToFit="1"/>
    </xf>
    <xf numFmtId="0" fontId="64" fillId="0" borderId="14" xfId="0" applyFont="1" applyFill="1" applyBorder="1" applyAlignment="1">
      <alignment horizontal="center" vertical="center" shrinkToFit="1"/>
    </xf>
    <xf numFmtId="0" fontId="66" fillId="0" borderId="17" xfId="0" applyFont="1" applyFill="1" applyBorder="1" applyAlignment="1">
      <alignment/>
    </xf>
    <xf numFmtId="0" fontId="64" fillId="0" borderId="31" xfId="0" applyFont="1" applyFill="1" applyBorder="1" applyAlignment="1">
      <alignment horizontal="center" vertical="center" shrinkToFit="1"/>
    </xf>
    <xf numFmtId="20" fontId="15" fillId="0" borderId="29" xfId="0" applyNumberFormat="1" applyFont="1" applyFill="1" applyBorder="1" applyAlignment="1">
      <alignment horizontal="center" vertical="center" shrinkToFit="1"/>
    </xf>
    <xf numFmtId="0" fontId="68" fillId="0" borderId="55" xfId="0" applyFont="1" applyFill="1" applyBorder="1" applyAlignment="1">
      <alignment horizontal="left" vertical="center"/>
    </xf>
    <xf numFmtId="0" fontId="62" fillId="0" borderId="31" xfId="0" applyFont="1" applyFill="1" applyBorder="1" applyAlignment="1">
      <alignment horizontal="left" vertical="center" shrinkToFit="1"/>
    </xf>
    <xf numFmtId="20" fontId="65" fillId="0" borderId="60" xfId="0" applyNumberFormat="1" applyFont="1" applyFill="1" applyBorder="1" applyAlignment="1">
      <alignment horizontal="center" vertical="center" shrinkToFit="1"/>
    </xf>
    <xf numFmtId="20" fontId="65" fillId="0" borderId="63" xfId="0" applyNumberFormat="1" applyFont="1" applyFill="1" applyBorder="1" applyAlignment="1">
      <alignment horizontal="center" vertical="center" shrinkToFit="1"/>
    </xf>
    <xf numFmtId="0" fontId="61" fillId="0" borderId="16" xfId="0" applyFont="1" applyFill="1" applyBorder="1" applyAlignment="1">
      <alignment horizontal="center" vertical="center" shrinkToFit="1"/>
    </xf>
    <xf numFmtId="0" fontId="61" fillId="0" borderId="19" xfId="0" applyFont="1" applyFill="1" applyBorder="1" applyAlignment="1">
      <alignment horizontal="center" vertical="center" shrinkToFit="1"/>
    </xf>
    <xf numFmtId="0" fontId="61" fillId="0" borderId="23" xfId="0" applyFont="1" applyFill="1" applyBorder="1" applyAlignment="1">
      <alignment horizontal="center" vertical="center" shrinkToFit="1"/>
    </xf>
    <xf numFmtId="0" fontId="61" fillId="33" borderId="16" xfId="0" applyFont="1" applyFill="1" applyBorder="1" applyAlignment="1">
      <alignment horizontal="center" vertical="center" shrinkToFit="1"/>
    </xf>
    <xf numFmtId="0" fontId="61" fillId="33" borderId="19" xfId="0" applyFont="1" applyFill="1" applyBorder="1" applyAlignment="1">
      <alignment horizontal="center" vertical="center" shrinkToFit="1"/>
    </xf>
    <xf numFmtId="20" fontId="61" fillId="0" borderId="26" xfId="0" applyNumberFormat="1" applyFont="1" applyFill="1" applyBorder="1" applyAlignment="1">
      <alignment horizontal="center" vertical="center" shrinkToFit="1"/>
    </xf>
    <xf numFmtId="0" fontId="61" fillId="0" borderId="34" xfId="0" applyFont="1" applyFill="1" applyBorder="1" applyAlignment="1">
      <alignment horizontal="center" vertical="center" shrinkToFit="1"/>
    </xf>
    <xf numFmtId="0" fontId="61" fillId="0" borderId="13" xfId="0" applyFont="1" applyFill="1" applyBorder="1" applyAlignment="1">
      <alignment horizontal="center" vertical="center" shrinkToFit="1"/>
    </xf>
    <xf numFmtId="20" fontId="61" fillId="0" borderId="13" xfId="0" applyNumberFormat="1" applyFont="1" applyFill="1" applyBorder="1" applyAlignment="1">
      <alignment horizontal="center" vertical="center" shrinkToFit="1"/>
    </xf>
    <xf numFmtId="20" fontId="61" fillId="0" borderId="35" xfId="0" applyNumberFormat="1" applyFont="1" applyFill="1" applyBorder="1" applyAlignment="1">
      <alignment horizontal="center" vertical="center" shrinkToFit="1"/>
    </xf>
    <xf numFmtId="20" fontId="61" fillId="0" borderId="12" xfId="0" applyNumberFormat="1" applyFont="1" applyFill="1" applyBorder="1" applyAlignment="1">
      <alignment horizontal="center" vertical="center" shrinkToFit="1"/>
    </xf>
    <xf numFmtId="20" fontId="61" fillId="0" borderId="44" xfId="0" applyNumberFormat="1" applyFont="1" applyFill="1" applyBorder="1" applyAlignment="1">
      <alignment horizontal="center" vertical="center" shrinkToFit="1"/>
    </xf>
    <xf numFmtId="20" fontId="61" fillId="0" borderId="39" xfId="0" applyNumberFormat="1" applyFont="1" applyFill="1" applyBorder="1" applyAlignment="1">
      <alignment horizontal="center" vertical="center" shrinkToFit="1"/>
    </xf>
    <xf numFmtId="0" fontId="61" fillId="33" borderId="23" xfId="0" applyFont="1" applyFill="1" applyBorder="1" applyAlignment="1">
      <alignment horizontal="center" vertical="center" shrinkToFit="1"/>
    </xf>
    <xf numFmtId="20" fontId="61" fillId="33" borderId="26" xfId="0" applyNumberFormat="1" applyFont="1" applyFill="1" applyBorder="1" applyAlignment="1">
      <alignment horizontal="center" vertical="center" shrinkToFit="1"/>
    </xf>
    <xf numFmtId="20" fontId="61" fillId="33" borderId="34" xfId="0" applyNumberFormat="1" applyFont="1" applyFill="1" applyBorder="1" applyAlignment="1">
      <alignment horizontal="center" vertical="center" shrinkToFit="1"/>
    </xf>
    <xf numFmtId="20" fontId="61" fillId="33" borderId="13" xfId="0" applyNumberFormat="1" applyFont="1" applyFill="1" applyBorder="1" applyAlignment="1">
      <alignment horizontal="center" vertical="center" shrinkToFit="1"/>
    </xf>
    <xf numFmtId="20" fontId="61" fillId="33" borderId="12" xfId="0" applyNumberFormat="1" applyFont="1" applyFill="1" applyBorder="1" applyAlignment="1">
      <alignment horizontal="center" vertical="center" shrinkToFit="1"/>
    </xf>
    <xf numFmtId="20" fontId="61" fillId="33" borderId="27" xfId="0" applyNumberFormat="1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 shrinkToFit="1"/>
    </xf>
    <xf numFmtId="20" fontId="10" fillId="0" borderId="34" xfId="0" applyNumberFormat="1" applyFont="1" applyFill="1" applyBorder="1" applyAlignment="1">
      <alignment horizontal="center" vertical="center"/>
    </xf>
    <xf numFmtId="20" fontId="10" fillId="0" borderId="33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 shrinkToFit="1"/>
    </xf>
    <xf numFmtId="0" fontId="10" fillId="0" borderId="24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0" fontId="61" fillId="0" borderId="34" xfId="0" applyNumberFormat="1" applyFont="1" applyFill="1" applyBorder="1" applyAlignment="1">
      <alignment horizontal="center" vertical="center"/>
    </xf>
    <xf numFmtId="20" fontId="61" fillId="0" borderId="13" xfId="0" applyNumberFormat="1" applyFont="1" applyFill="1" applyBorder="1" applyAlignment="1">
      <alignment horizontal="center" vertical="center"/>
    </xf>
    <xf numFmtId="20" fontId="61" fillId="0" borderId="27" xfId="0" applyNumberFormat="1" applyFont="1" applyBorder="1" applyAlignment="1">
      <alignment horizontal="center" vertical="center"/>
    </xf>
    <xf numFmtId="0" fontId="69" fillId="0" borderId="16" xfId="0" applyFont="1" applyFill="1" applyBorder="1" applyAlignment="1">
      <alignment/>
    </xf>
    <xf numFmtId="0" fontId="70" fillId="0" borderId="34" xfId="0" applyFont="1" applyFill="1" applyBorder="1" applyAlignment="1">
      <alignment horizontal="center" vertical="center" shrinkToFit="1"/>
    </xf>
    <xf numFmtId="20" fontId="71" fillId="0" borderId="34" xfId="0" applyNumberFormat="1" applyFont="1" applyFill="1" applyBorder="1" applyAlignment="1">
      <alignment horizontal="center" vertical="center" shrinkToFit="1"/>
    </xf>
    <xf numFmtId="20" fontId="71" fillId="0" borderId="13" xfId="0" applyNumberFormat="1" applyFont="1" applyFill="1" applyBorder="1" applyAlignment="1">
      <alignment horizontal="center" vertical="center" shrinkToFit="1"/>
    </xf>
    <xf numFmtId="20" fontId="71" fillId="0" borderId="27" xfId="0" applyNumberFormat="1" applyFont="1" applyFill="1" applyBorder="1" applyAlignment="1">
      <alignment horizontal="center" vertical="center" shrinkToFit="1"/>
    </xf>
    <xf numFmtId="0" fontId="71" fillId="0" borderId="34" xfId="0" applyFont="1" applyFill="1" applyBorder="1" applyAlignment="1">
      <alignment horizontal="center" vertical="center" shrinkToFit="1"/>
    </xf>
    <xf numFmtId="20" fontId="71" fillId="0" borderId="45" xfId="0" applyNumberFormat="1" applyFont="1" applyFill="1" applyBorder="1" applyAlignment="1">
      <alignment horizontal="center" vertical="center" shrinkToFit="1"/>
    </xf>
    <xf numFmtId="0" fontId="68" fillId="0" borderId="24" xfId="0" applyFont="1" applyFill="1" applyBorder="1" applyAlignment="1">
      <alignment vertical="center" wrapText="1" shrinkToFit="1"/>
    </xf>
    <xf numFmtId="0" fontId="62" fillId="0" borderId="15" xfId="0" applyFont="1" applyFill="1" applyBorder="1" applyAlignment="1">
      <alignment horizontal="left" vertical="center" shrinkToFit="1"/>
    </xf>
    <xf numFmtId="0" fontId="72" fillId="0" borderId="23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 shrinkToFit="1"/>
    </xf>
    <xf numFmtId="0" fontId="71" fillId="0" borderId="13" xfId="0" applyFont="1" applyFill="1" applyBorder="1" applyAlignment="1">
      <alignment horizontal="center" vertical="center" shrinkToFit="1"/>
    </xf>
    <xf numFmtId="0" fontId="71" fillId="0" borderId="23" xfId="0" applyFont="1" applyFill="1" applyBorder="1" applyAlignment="1">
      <alignment horizontal="center" vertical="center" shrinkToFit="1"/>
    </xf>
    <xf numFmtId="20" fontId="71" fillId="0" borderId="23" xfId="0" applyNumberFormat="1" applyFont="1" applyFill="1" applyBorder="1" applyAlignment="1">
      <alignment horizontal="center" vertical="center" shrinkToFit="1"/>
    </xf>
    <xf numFmtId="20" fontId="71" fillId="0" borderId="26" xfId="0" applyNumberFormat="1" applyFont="1" applyFill="1" applyBorder="1" applyAlignment="1">
      <alignment horizontal="center" vertical="center" shrinkToFit="1"/>
    </xf>
    <xf numFmtId="20" fontId="71" fillId="0" borderId="35" xfId="0" applyNumberFormat="1" applyFont="1" applyFill="1" applyBorder="1" applyAlignment="1">
      <alignment horizontal="center" vertical="center" shrinkToFit="1"/>
    </xf>
    <xf numFmtId="20" fontId="71" fillId="0" borderId="12" xfId="0" applyNumberFormat="1" applyFont="1" applyFill="1" applyBorder="1" applyAlignment="1">
      <alignment horizontal="center" vertical="center" shrinkToFit="1"/>
    </xf>
    <xf numFmtId="20" fontId="71" fillId="0" borderId="30" xfId="0" applyNumberFormat="1" applyFont="1" applyFill="1" applyBorder="1" applyAlignment="1">
      <alignment horizontal="center" vertical="center" shrinkToFit="1"/>
    </xf>
    <xf numFmtId="20" fontId="71" fillId="0" borderId="48" xfId="0" applyNumberFormat="1" applyFont="1" applyFill="1" applyBorder="1" applyAlignment="1">
      <alignment horizontal="center" vertical="center" shrinkToFit="1"/>
    </xf>
    <xf numFmtId="20" fontId="71" fillId="0" borderId="39" xfId="0" applyNumberFormat="1" applyFont="1" applyFill="1" applyBorder="1" applyAlignment="1">
      <alignment horizontal="center" vertical="center" shrinkToFit="1"/>
    </xf>
    <xf numFmtId="20" fontId="70" fillId="0" borderId="63" xfId="0" applyNumberFormat="1" applyFont="1" applyFill="1" applyBorder="1" applyAlignment="1">
      <alignment horizontal="center" vertical="center" shrinkToFit="1"/>
    </xf>
    <xf numFmtId="20" fontId="70" fillId="0" borderId="35" xfId="0" applyNumberFormat="1" applyFont="1" applyFill="1" applyBorder="1" applyAlignment="1">
      <alignment horizontal="center" vertical="center" shrinkToFit="1"/>
    </xf>
    <xf numFmtId="20" fontId="70" fillId="0" borderId="12" xfId="0" applyNumberFormat="1" applyFont="1" applyFill="1" applyBorder="1" applyAlignment="1">
      <alignment horizontal="center" vertical="center" shrinkToFit="1"/>
    </xf>
    <xf numFmtId="20" fontId="70" fillId="0" borderId="44" xfId="0" applyNumberFormat="1" applyFont="1" applyFill="1" applyBorder="1" applyAlignment="1">
      <alignment horizontal="center" vertical="center" shrinkToFit="1"/>
    </xf>
    <xf numFmtId="20" fontId="70" fillId="0" borderId="47" xfId="0" applyNumberFormat="1" applyFont="1" applyFill="1" applyBorder="1" applyAlignment="1">
      <alignment horizontal="center" vertical="center" shrinkToFit="1"/>
    </xf>
    <xf numFmtId="20" fontId="70" fillId="0" borderId="39" xfId="0" applyNumberFormat="1" applyFont="1" applyFill="1" applyBorder="1" applyAlignment="1">
      <alignment horizontal="center" vertical="center" shrinkToFit="1"/>
    </xf>
    <xf numFmtId="20" fontId="70" fillId="0" borderId="43" xfId="0" applyNumberFormat="1" applyFont="1" applyFill="1" applyBorder="1" applyAlignment="1">
      <alignment horizontal="center" vertical="center" shrinkToFit="1"/>
    </xf>
    <xf numFmtId="20" fontId="70" fillId="0" borderId="14" xfId="0" applyNumberFormat="1" applyFont="1" applyFill="1" applyBorder="1" applyAlignment="1">
      <alignment horizontal="center" vertical="center" shrinkToFit="1"/>
    </xf>
    <xf numFmtId="20" fontId="70" fillId="0" borderId="11" xfId="0" applyNumberFormat="1" applyFont="1" applyFill="1" applyBorder="1" applyAlignment="1">
      <alignment horizontal="center" vertical="center" shrinkToFit="1"/>
    </xf>
    <xf numFmtId="20" fontId="70" fillId="0" borderId="15" xfId="0" applyNumberFormat="1" applyFont="1" applyFill="1" applyBorder="1" applyAlignment="1">
      <alignment horizontal="center" vertical="center" shrinkToFit="1"/>
    </xf>
    <xf numFmtId="20" fontId="70" fillId="0" borderId="33" xfId="0" applyNumberFormat="1" applyFont="1" applyFill="1" applyBorder="1" applyAlignment="1">
      <alignment horizontal="center" vertical="center" shrinkToFit="1"/>
    </xf>
    <xf numFmtId="20" fontId="70" fillId="0" borderId="46" xfId="0" applyNumberFormat="1" applyFont="1" applyFill="1" applyBorder="1" applyAlignment="1">
      <alignment horizontal="center" vertical="center" shrinkToFit="1"/>
    </xf>
    <xf numFmtId="20" fontId="70" fillId="0" borderId="36" xfId="0" applyNumberFormat="1" applyFont="1" applyFill="1" applyBorder="1" applyAlignment="1">
      <alignment horizontal="center" vertical="center" shrinkToFit="1"/>
    </xf>
    <xf numFmtId="20" fontId="70" fillId="0" borderId="37" xfId="0" applyNumberFormat="1" applyFont="1" applyFill="1" applyBorder="1" applyAlignment="1">
      <alignment horizontal="center" vertical="center" shrinkToFit="1"/>
    </xf>
    <xf numFmtId="20" fontId="70" fillId="0" borderId="72" xfId="0" applyNumberFormat="1" applyFont="1" applyFill="1" applyBorder="1" applyAlignment="1">
      <alignment horizontal="center" vertical="center" shrinkToFit="1"/>
    </xf>
    <xf numFmtId="20" fontId="70" fillId="0" borderId="62" xfId="0" applyNumberFormat="1" applyFont="1" applyFill="1" applyBorder="1" applyAlignment="1">
      <alignment horizontal="center" vertical="center" shrinkToFit="1"/>
    </xf>
    <xf numFmtId="20" fontId="70" fillId="0" borderId="41" xfId="0" applyNumberFormat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20" fontId="70" fillId="0" borderId="34" xfId="0" applyNumberFormat="1" applyFont="1" applyFill="1" applyBorder="1" applyAlignment="1">
      <alignment horizontal="center" vertical="center" shrinkToFit="1"/>
    </xf>
    <xf numFmtId="20" fontId="70" fillId="0" borderId="13" xfId="0" applyNumberFormat="1" applyFont="1" applyFill="1" applyBorder="1" applyAlignment="1">
      <alignment horizontal="center" vertical="center" shrinkToFit="1"/>
    </xf>
    <xf numFmtId="20" fontId="70" fillId="0" borderId="27" xfId="0" applyNumberFormat="1" applyFont="1" applyFill="1" applyBorder="1" applyAlignment="1">
      <alignment horizontal="center" vertical="center" shrinkToFit="1"/>
    </xf>
    <xf numFmtId="20" fontId="70" fillId="0" borderId="45" xfId="0" applyNumberFormat="1" applyFont="1" applyFill="1" applyBorder="1" applyAlignment="1">
      <alignment horizontal="center" vertical="center" shrinkToFit="1"/>
    </xf>
    <xf numFmtId="20" fontId="70" fillId="0" borderId="26" xfId="0" applyNumberFormat="1" applyFont="1" applyFill="1" applyBorder="1" applyAlignment="1">
      <alignment horizontal="center" vertical="center" shrinkToFit="1"/>
    </xf>
    <xf numFmtId="20" fontId="70" fillId="0" borderId="29" xfId="0" applyNumberFormat="1" applyFont="1" applyFill="1" applyBorder="1" applyAlignment="1">
      <alignment horizontal="center" vertical="center" shrinkToFit="1"/>
    </xf>
    <xf numFmtId="20" fontId="70" fillId="0" borderId="48" xfId="0" applyNumberFormat="1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20" fontId="70" fillId="0" borderId="18" xfId="0" applyNumberFormat="1" applyFont="1" applyFill="1" applyBorder="1" applyAlignment="1">
      <alignment horizontal="center" vertical="center" shrinkToFit="1"/>
    </xf>
    <xf numFmtId="20" fontId="70" fillId="0" borderId="74" xfId="0" applyNumberFormat="1" applyFont="1" applyFill="1" applyBorder="1" applyAlignment="1">
      <alignment horizontal="center" vertical="center" shrinkToFit="1"/>
    </xf>
    <xf numFmtId="0" fontId="10" fillId="33" borderId="31" xfId="0" applyFont="1" applyFill="1" applyBorder="1" applyAlignment="1">
      <alignment horizontal="center" vertical="center" shrinkToFit="1"/>
    </xf>
    <xf numFmtId="20" fontId="10" fillId="33" borderId="14" xfId="0" applyNumberFormat="1" applyFont="1" applyFill="1" applyBorder="1" applyAlignment="1">
      <alignment horizontal="center" vertical="center" shrinkToFit="1"/>
    </xf>
    <xf numFmtId="20" fontId="10" fillId="33" borderId="37" xfId="0" applyNumberFormat="1" applyFont="1" applyFill="1" applyBorder="1" applyAlignment="1">
      <alignment horizontal="center" vertical="center" shrinkToFit="1"/>
    </xf>
    <xf numFmtId="20" fontId="10" fillId="33" borderId="20" xfId="0" applyNumberFormat="1" applyFont="1" applyFill="1" applyBorder="1" applyAlignment="1">
      <alignment horizontal="center" vertical="center" shrinkToFit="1"/>
    </xf>
    <xf numFmtId="0" fontId="10" fillId="35" borderId="24" xfId="0" applyFont="1" applyFill="1" applyBorder="1" applyAlignment="1">
      <alignment horizontal="center" vertical="center" shrinkToFit="1"/>
    </xf>
    <xf numFmtId="0" fontId="10" fillId="35" borderId="11" xfId="0" applyFont="1" applyFill="1" applyBorder="1" applyAlignment="1">
      <alignment horizontal="left" vertical="center" shrinkToFit="1"/>
    </xf>
    <xf numFmtId="0" fontId="10" fillId="35" borderId="67" xfId="0" applyFont="1" applyFill="1" applyBorder="1" applyAlignment="1">
      <alignment horizontal="left" vertical="center" shrinkToFit="1"/>
    </xf>
    <xf numFmtId="20" fontId="10" fillId="35" borderId="24" xfId="0" applyNumberFormat="1" applyFont="1" applyFill="1" applyBorder="1" applyAlignment="1">
      <alignment horizontal="center" vertical="center" shrinkToFit="1"/>
    </xf>
    <xf numFmtId="20" fontId="10" fillId="35" borderId="12" xfId="0" applyNumberFormat="1" applyFont="1" applyFill="1" applyBorder="1" applyAlignment="1">
      <alignment horizontal="center" vertical="center" shrinkToFit="1"/>
    </xf>
    <xf numFmtId="20" fontId="61" fillId="35" borderId="12" xfId="0" applyNumberFormat="1" applyFont="1" applyFill="1" applyBorder="1" applyAlignment="1">
      <alignment horizontal="center" vertical="center" shrinkToFit="1"/>
    </xf>
    <xf numFmtId="20" fontId="10" fillId="35" borderId="37" xfId="0" applyNumberFormat="1" applyFont="1" applyFill="1" applyBorder="1" applyAlignment="1">
      <alignment horizontal="center" vertical="center" shrinkToFit="1"/>
    </xf>
    <xf numFmtId="0" fontId="10" fillId="35" borderId="50" xfId="0" applyFont="1" applyFill="1" applyBorder="1" applyAlignment="1">
      <alignment horizontal="left" vertical="center" shrinkToFit="1"/>
    </xf>
    <xf numFmtId="20" fontId="10" fillId="35" borderId="13" xfId="0" applyNumberFormat="1" applyFont="1" applyFill="1" applyBorder="1" applyAlignment="1">
      <alignment horizontal="center" vertical="center" shrinkToFit="1"/>
    </xf>
    <xf numFmtId="20" fontId="10" fillId="35" borderId="11" xfId="0" applyNumberFormat="1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62" fillId="0" borderId="5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 shrinkToFit="1"/>
    </xf>
    <xf numFmtId="20" fontId="6" fillId="33" borderId="25" xfId="0" applyNumberFormat="1" applyFont="1" applyFill="1" applyBorder="1" applyAlignment="1">
      <alignment horizontal="center" vertical="center" wrapText="1" shrinkToFit="1"/>
    </xf>
    <xf numFmtId="20" fontId="6" fillId="33" borderId="24" xfId="0" applyNumberFormat="1" applyFont="1" applyFill="1" applyBorder="1" applyAlignment="1">
      <alignment horizontal="center" vertical="center" wrapText="1" shrinkToFit="1"/>
    </xf>
    <xf numFmtId="20" fontId="6" fillId="33" borderId="38" xfId="0" applyNumberFormat="1" applyFont="1" applyFill="1" applyBorder="1" applyAlignment="1">
      <alignment horizontal="center" vertical="center" wrapText="1" shrinkToFit="1"/>
    </xf>
    <xf numFmtId="20" fontId="6" fillId="0" borderId="16" xfId="0" applyNumberFormat="1" applyFont="1" applyFill="1" applyBorder="1" applyAlignment="1">
      <alignment horizontal="center" vertical="center" wrapText="1" shrinkToFit="1"/>
    </xf>
    <xf numFmtId="20" fontId="6" fillId="0" borderId="19" xfId="0" applyNumberFormat="1" applyFont="1" applyFill="1" applyBorder="1" applyAlignment="1">
      <alignment horizontal="center" vertical="center" wrapText="1" shrinkToFit="1"/>
    </xf>
    <xf numFmtId="20" fontId="6" fillId="0" borderId="23" xfId="0" applyNumberFormat="1" applyFont="1" applyFill="1" applyBorder="1" applyAlignment="1">
      <alignment horizontal="center" vertical="center" wrapText="1" shrinkToFit="1"/>
    </xf>
    <xf numFmtId="20" fontId="6" fillId="33" borderId="26" xfId="0" applyNumberFormat="1" applyFont="1" applyFill="1" applyBorder="1" applyAlignment="1">
      <alignment horizontal="center" vertical="center" wrapText="1" shrinkToFit="1"/>
    </xf>
    <xf numFmtId="20" fontId="6" fillId="33" borderId="13" xfId="0" applyNumberFormat="1" applyFont="1" applyFill="1" applyBorder="1" applyAlignment="1">
      <alignment horizontal="center" vertical="center" wrapText="1" shrinkToFit="1"/>
    </xf>
    <xf numFmtId="20" fontId="6" fillId="33" borderId="27" xfId="0" applyNumberFormat="1" applyFont="1" applyFill="1" applyBorder="1" applyAlignment="1">
      <alignment horizontal="center" vertical="center" wrapText="1" shrinkToFit="1"/>
    </xf>
    <xf numFmtId="0" fontId="10" fillId="33" borderId="46" xfId="0" applyFont="1" applyFill="1" applyBorder="1" applyAlignment="1">
      <alignment horizontal="left" vertical="center" shrinkToFit="1"/>
    </xf>
    <xf numFmtId="0" fontId="10" fillId="33" borderId="3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65" xfId="0" applyFont="1" applyFill="1" applyBorder="1" applyAlignment="1">
      <alignment horizontal="center" vertical="center" shrinkToFit="1"/>
    </xf>
    <xf numFmtId="20" fontId="10" fillId="33" borderId="17" xfId="0" applyNumberFormat="1" applyFont="1" applyFill="1" applyBorder="1" applyAlignment="1">
      <alignment horizontal="center" vertical="center" wrapText="1" shrinkToFit="1"/>
    </xf>
    <xf numFmtId="20" fontId="10" fillId="33" borderId="20" xfId="0" applyNumberFormat="1" applyFont="1" applyFill="1" applyBorder="1" applyAlignment="1">
      <alignment horizontal="center" vertical="center" wrapText="1" shrinkToFit="1"/>
    </xf>
    <xf numFmtId="20" fontId="10" fillId="33" borderId="31" xfId="0" applyNumberFormat="1" applyFont="1" applyFill="1" applyBorder="1" applyAlignment="1">
      <alignment horizontal="center" vertical="center" wrapText="1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33" borderId="42" xfId="0" applyFont="1" applyFill="1" applyBorder="1" applyAlignment="1">
      <alignment horizontal="center" vertical="center" shrinkToFit="1"/>
    </xf>
    <xf numFmtId="0" fontId="10" fillId="33" borderId="55" xfId="0" applyFont="1" applyFill="1" applyBorder="1" applyAlignment="1">
      <alignment horizontal="center" vertical="center" shrinkToFit="1"/>
    </xf>
    <xf numFmtId="0" fontId="10" fillId="33" borderId="28" xfId="0" applyFont="1" applyFill="1" applyBorder="1" applyAlignment="1">
      <alignment horizontal="center" vertical="center" shrinkToFit="1"/>
    </xf>
    <xf numFmtId="0" fontId="10" fillId="33" borderId="65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right" vertical="center" shrinkToFit="1"/>
    </xf>
    <xf numFmtId="0" fontId="10" fillId="0" borderId="65" xfId="0" applyFont="1" applyFill="1" applyBorder="1" applyAlignment="1">
      <alignment horizontal="right" vertical="center" shrinkToFit="1"/>
    </xf>
    <xf numFmtId="0" fontId="12" fillId="0" borderId="5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2609850</xdr:colOff>
      <xdr:row>6</xdr:row>
      <xdr:rowOff>285750</xdr:rowOff>
    </xdr:to>
    <xdr:sp>
      <xdr:nvSpPr>
        <xdr:cNvPr id="1" name="Line 2"/>
        <xdr:cNvSpPr>
          <a:spLocks/>
        </xdr:cNvSpPr>
      </xdr:nvSpPr>
      <xdr:spPr>
        <a:xfrm>
          <a:off x="0" y="304800"/>
          <a:ext cx="39243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19050</xdr:colOff>
      <xdr:row>21</xdr:row>
      <xdr:rowOff>295275</xdr:rowOff>
    </xdr:to>
    <xdr:sp>
      <xdr:nvSpPr>
        <xdr:cNvPr id="2" name="Line 2"/>
        <xdr:cNvSpPr>
          <a:spLocks/>
        </xdr:cNvSpPr>
      </xdr:nvSpPr>
      <xdr:spPr>
        <a:xfrm>
          <a:off x="0" y="4886325"/>
          <a:ext cx="394335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1190625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21431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28575</xdr:rowOff>
    </xdr:from>
    <xdr:to>
      <xdr:col>2</xdr:col>
      <xdr:colOff>0</xdr:colOff>
      <xdr:row>38</xdr:row>
      <xdr:rowOff>228600</xdr:rowOff>
    </xdr:to>
    <xdr:sp>
      <xdr:nvSpPr>
        <xdr:cNvPr id="2" name="Line 2"/>
        <xdr:cNvSpPr>
          <a:spLocks/>
        </xdr:cNvSpPr>
      </xdr:nvSpPr>
      <xdr:spPr>
        <a:xfrm>
          <a:off x="0" y="8562975"/>
          <a:ext cx="25146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45</xdr:row>
      <xdr:rowOff>238125</xdr:rowOff>
    </xdr:to>
    <xdr:sp>
      <xdr:nvSpPr>
        <xdr:cNvPr id="3" name="Line 3"/>
        <xdr:cNvSpPr>
          <a:spLocks/>
        </xdr:cNvSpPr>
      </xdr:nvSpPr>
      <xdr:spPr>
        <a:xfrm>
          <a:off x="9020175" y="1072515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</xdr:rowOff>
    </xdr:from>
    <xdr:to>
      <xdr:col>13</xdr:col>
      <xdr:colOff>0</xdr:colOff>
      <xdr:row>60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020175" y="10734675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902017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45</xdr:row>
      <xdr:rowOff>238125</xdr:rowOff>
    </xdr:to>
    <xdr:sp>
      <xdr:nvSpPr>
        <xdr:cNvPr id="6" name="Line 6"/>
        <xdr:cNvSpPr>
          <a:spLocks/>
        </xdr:cNvSpPr>
      </xdr:nvSpPr>
      <xdr:spPr>
        <a:xfrm>
          <a:off x="9020175" y="1072515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</xdr:rowOff>
    </xdr:from>
    <xdr:to>
      <xdr:col>13</xdr:col>
      <xdr:colOff>0</xdr:colOff>
      <xdr:row>60</xdr:row>
      <xdr:rowOff>200025</xdr:rowOff>
    </xdr:to>
    <xdr:sp>
      <xdr:nvSpPr>
        <xdr:cNvPr id="7" name="Line 7"/>
        <xdr:cNvSpPr>
          <a:spLocks/>
        </xdr:cNvSpPr>
      </xdr:nvSpPr>
      <xdr:spPr>
        <a:xfrm>
          <a:off x="9020175" y="10734675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7</xdr:col>
      <xdr:colOff>66675</xdr:colOff>
      <xdr:row>7</xdr:row>
      <xdr:rowOff>47625</xdr:rowOff>
    </xdr:from>
    <xdr:to>
      <xdr:col>7</xdr:col>
      <xdr:colOff>428625</xdr:colOff>
      <xdr:row>7</xdr:row>
      <xdr:rowOff>342900</xdr:rowOff>
    </xdr:to>
    <xdr:pic>
      <xdr:nvPicPr>
        <xdr:cNvPr id="8" name="圖片 12" descr="殘疾人,可訪問,登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8954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39</xdr:row>
      <xdr:rowOff>28575</xdr:rowOff>
    </xdr:from>
    <xdr:to>
      <xdr:col>13</xdr:col>
      <xdr:colOff>438150</xdr:colOff>
      <xdr:row>39</xdr:row>
      <xdr:rowOff>323850</xdr:rowOff>
    </xdr:to>
    <xdr:pic>
      <xdr:nvPicPr>
        <xdr:cNvPr id="9" name="圖片 12" descr="殘疾人,可訪問,登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99917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39</xdr:row>
      <xdr:rowOff>47625</xdr:rowOff>
    </xdr:from>
    <xdr:to>
      <xdr:col>11</xdr:col>
      <xdr:colOff>409575</xdr:colOff>
      <xdr:row>39</xdr:row>
      <xdr:rowOff>342900</xdr:rowOff>
    </xdr:to>
    <xdr:pic>
      <xdr:nvPicPr>
        <xdr:cNvPr id="10" name="圖片 12" descr="殘疾人,可訪問,登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0010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51</xdr:row>
      <xdr:rowOff>114300</xdr:rowOff>
    </xdr:from>
    <xdr:to>
      <xdr:col>9</xdr:col>
      <xdr:colOff>390525</xdr:colOff>
      <xdr:row>51</xdr:row>
      <xdr:rowOff>304800</xdr:rowOff>
    </xdr:to>
    <xdr:pic>
      <xdr:nvPicPr>
        <xdr:cNvPr id="1" name="圖片 9" descr="http://twtraffic.tra.gov.tw/twrail/images/handicapp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6944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51</xdr:row>
      <xdr:rowOff>123825</xdr:rowOff>
    </xdr:from>
    <xdr:to>
      <xdr:col>12</xdr:col>
      <xdr:colOff>400050</xdr:colOff>
      <xdr:row>51</xdr:row>
      <xdr:rowOff>314325</xdr:rowOff>
    </xdr:to>
    <xdr:pic>
      <xdr:nvPicPr>
        <xdr:cNvPr id="2" name="圖片 13" descr="http://twtraffic.tra.gov.tw/twrail/images/handicapp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6954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51</xdr:row>
      <xdr:rowOff>114300</xdr:rowOff>
    </xdr:from>
    <xdr:to>
      <xdr:col>15</xdr:col>
      <xdr:colOff>409575</xdr:colOff>
      <xdr:row>51</xdr:row>
      <xdr:rowOff>304800</xdr:rowOff>
    </xdr:to>
    <xdr:pic>
      <xdr:nvPicPr>
        <xdr:cNvPr id="3" name="圖片 14" descr="http://twtraffic.tra.gov.tw/twrail/images/handicapp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16944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7</xdr:row>
      <xdr:rowOff>47625</xdr:rowOff>
    </xdr:from>
    <xdr:to>
      <xdr:col>3</xdr:col>
      <xdr:colOff>676275</xdr:colOff>
      <xdr:row>8</xdr:row>
      <xdr:rowOff>104775</xdr:rowOff>
    </xdr:to>
    <xdr:pic>
      <xdr:nvPicPr>
        <xdr:cNvPr id="4" name="圖片 12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2314575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7</xdr:row>
      <xdr:rowOff>28575</xdr:rowOff>
    </xdr:from>
    <xdr:to>
      <xdr:col>12</xdr:col>
      <xdr:colOff>514350</xdr:colOff>
      <xdr:row>8</xdr:row>
      <xdr:rowOff>85725</xdr:rowOff>
    </xdr:to>
    <xdr:pic>
      <xdr:nvPicPr>
        <xdr:cNvPr id="5" name="圖片 14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82775" y="22955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7</xdr:row>
      <xdr:rowOff>28575</xdr:rowOff>
    </xdr:from>
    <xdr:to>
      <xdr:col>11</xdr:col>
      <xdr:colOff>542925</xdr:colOff>
      <xdr:row>8</xdr:row>
      <xdr:rowOff>85725</xdr:rowOff>
    </xdr:to>
    <xdr:pic>
      <xdr:nvPicPr>
        <xdr:cNvPr id="6" name="圖片 15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9800" y="2295525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7</xdr:row>
      <xdr:rowOff>28575</xdr:rowOff>
    </xdr:from>
    <xdr:to>
      <xdr:col>15</xdr:col>
      <xdr:colOff>542925</xdr:colOff>
      <xdr:row>8</xdr:row>
      <xdr:rowOff>85725</xdr:rowOff>
    </xdr:to>
    <xdr:pic>
      <xdr:nvPicPr>
        <xdr:cNvPr id="7" name="圖片 17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11700" y="2295525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28575</xdr:rowOff>
    </xdr:from>
    <xdr:to>
      <xdr:col>3</xdr:col>
      <xdr:colOff>476250</xdr:colOff>
      <xdr:row>52</xdr:row>
      <xdr:rowOff>85725</xdr:rowOff>
    </xdr:to>
    <xdr:pic>
      <xdr:nvPicPr>
        <xdr:cNvPr id="8" name="圖片 20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6859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28575</xdr:rowOff>
    </xdr:from>
    <xdr:to>
      <xdr:col>3</xdr:col>
      <xdr:colOff>476250</xdr:colOff>
      <xdr:row>52</xdr:row>
      <xdr:rowOff>85725</xdr:rowOff>
    </xdr:to>
    <xdr:pic>
      <xdr:nvPicPr>
        <xdr:cNvPr id="9" name="圖片 21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6859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51</xdr:row>
      <xdr:rowOff>28575</xdr:rowOff>
    </xdr:from>
    <xdr:to>
      <xdr:col>9</xdr:col>
      <xdr:colOff>476250</xdr:colOff>
      <xdr:row>52</xdr:row>
      <xdr:rowOff>85725</xdr:rowOff>
    </xdr:to>
    <xdr:pic>
      <xdr:nvPicPr>
        <xdr:cNvPr id="10" name="圖片 20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53850" y="16859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51</xdr:row>
      <xdr:rowOff>28575</xdr:rowOff>
    </xdr:from>
    <xdr:to>
      <xdr:col>9</xdr:col>
      <xdr:colOff>476250</xdr:colOff>
      <xdr:row>52</xdr:row>
      <xdr:rowOff>85725</xdr:rowOff>
    </xdr:to>
    <xdr:pic>
      <xdr:nvPicPr>
        <xdr:cNvPr id="11" name="圖片 21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53850" y="16859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51</xdr:row>
      <xdr:rowOff>28575</xdr:rowOff>
    </xdr:from>
    <xdr:to>
      <xdr:col>12</xdr:col>
      <xdr:colOff>476250</xdr:colOff>
      <xdr:row>52</xdr:row>
      <xdr:rowOff>85725</xdr:rowOff>
    </xdr:to>
    <xdr:pic>
      <xdr:nvPicPr>
        <xdr:cNvPr id="12" name="圖片 20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82775" y="16859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51</xdr:row>
      <xdr:rowOff>28575</xdr:rowOff>
    </xdr:from>
    <xdr:to>
      <xdr:col>12</xdr:col>
      <xdr:colOff>476250</xdr:colOff>
      <xdr:row>52</xdr:row>
      <xdr:rowOff>85725</xdr:rowOff>
    </xdr:to>
    <xdr:pic>
      <xdr:nvPicPr>
        <xdr:cNvPr id="13" name="圖片 21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82775" y="16859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51</xdr:row>
      <xdr:rowOff>28575</xdr:rowOff>
    </xdr:from>
    <xdr:to>
      <xdr:col>15</xdr:col>
      <xdr:colOff>476250</xdr:colOff>
      <xdr:row>52</xdr:row>
      <xdr:rowOff>85725</xdr:rowOff>
    </xdr:to>
    <xdr:pic>
      <xdr:nvPicPr>
        <xdr:cNvPr id="14" name="圖片 20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11700" y="16859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51</xdr:row>
      <xdr:rowOff>28575</xdr:rowOff>
    </xdr:from>
    <xdr:to>
      <xdr:col>15</xdr:col>
      <xdr:colOff>476250</xdr:colOff>
      <xdr:row>52</xdr:row>
      <xdr:rowOff>85725</xdr:rowOff>
    </xdr:to>
    <xdr:pic>
      <xdr:nvPicPr>
        <xdr:cNvPr id="15" name="圖片 21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11700" y="16859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51</xdr:row>
      <xdr:rowOff>114300</xdr:rowOff>
    </xdr:from>
    <xdr:to>
      <xdr:col>8</xdr:col>
      <xdr:colOff>390525</xdr:colOff>
      <xdr:row>51</xdr:row>
      <xdr:rowOff>304800</xdr:rowOff>
    </xdr:to>
    <xdr:pic>
      <xdr:nvPicPr>
        <xdr:cNvPr id="16" name="圖片 9" descr="http://twtraffic.tra.gov.tw/twrail/images/handicapp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6944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51</xdr:row>
      <xdr:rowOff>28575</xdr:rowOff>
    </xdr:from>
    <xdr:to>
      <xdr:col>8</xdr:col>
      <xdr:colOff>476250</xdr:colOff>
      <xdr:row>52</xdr:row>
      <xdr:rowOff>76200</xdr:rowOff>
    </xdr:to>
    <xdr:pic>
      <xdr:nvPicPr>
        <xdr:cNvPr id="17" name="圖片 20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168592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51</xdr:row>
      <xdr:rowOff>123825</xdr:rowOff>
    </xdr:from>
    <xdr:to>
      <xdr:col>13</xdr:col>
      <xdr:colOff>400050</xdr:colOff>
      <xdr:row>51</xdr:row>
      <xdr:rowOff>314325</xdr:rowOff>
    </xdr:to>
    <xdr:pic>
      <xdr:nvPicPr>
        <xdr:cNvPr id="18" name="圖片 13" descr="http://twtraffic.tra.gov.tw/twrail/images/handicapp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169545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51</xdr:row>
      <xdr:rowOff>28575</xdr:rowOff>
    </xdr:from>
    <xdr:to>
      <xdr:col>13</xdr:col>
      <xdr:colOff>476250</xdr:colOff>
      <xdr:row>52</xdr:row>
      <xdr:rowOff>76200</xdr:rowOff>
    </xdr:to>
    <xdr:pic>
      <xdr:nvPicPr>
        <xdr:cNvPr id="19" name="圖片 20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0" y="168592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51</xdr:row>
      <xdr:rowOff>28575</xdr:rowOff>
    </xdr:from>
    <xdr:to>
      <xdr:col>13</xdr:col>
      <xdr:colOff>476250</xdr:colOff>
      <xdr:row>52</xdr:row>
      <xdr:rowOff>76200</xdr:rowOff>
    </xdr:to>
    <xdr:pic>
      <xdr:nvPicPr>
        <xdr:cNvPr id="20" name="圖片 21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0" y="168592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7</xdr:row>
      <xdr:rowOff>28575</xdr:rowOff>
    </xdr:from>
    <xdr:to>
      <xdr:col>17</xdr:col>
      <xdr:colOff>476250</xdr:colOff>
      <xdr:row>8</xdr:row>
      <xdr:rowOff>85725</xdr:rowOff>
    </xdr:to>
    <xdr:pic>
      <xdr:nvPicPr>
        <xdr:cNvPr id="21" name="圖片 17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97650" y="229552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51</xdr:row>
      <xdr:rowOff>28575</xdr:rowOff>
    </xdr:from>
    <xdr:to>
      <xdr:col>13</xdr:col>
      <xdr:colOff>476250</xdr:colOff>
      <xdr:row>52</xdr:row>
      <xdr:rowOff>85725</xdr:rowOff>
    </xdr:to>
    <xdr:pic>
      <xdr:nvPicPr>
        <xdr:cNvPr id="22" name="圖片 14" descr="殘疾人,可訪問,登錄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0" y="16859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7</xdr:row>
      <xdr:rowOff>38100</xdr:rowOff>
    </xdr:from>
    <xdr:to>
      <xdr:col>4</xdr:col>
      <xdr:colOff>552450</xdr:colOff>
      <xdr:row>8</xdr:row>
      <xdr:rowOff>95250</xdr:rowOff>
    </xdr:to>
    <xdr:pic>
      <xdr:nvPicPr>
        <xdr:cNvPr id="1" name="圖片 12" descr="殘疾人,可訪問,登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7049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59</xdr:row>
      <xdr:rowOff>47625</xdr:rowOff>
    </xdr:from>
    <xdr:to>
      <xdr:col>4</xdr:col>
      <xdr:colOff>514350</xdr:colOff>
      <xdr:row>60</xdr:row>
      <xdr:rowOff>95250</xdr:rowOff>
    </xdr:to>
    <xdr:pic>
      <xdr:nvPicPr>
        <xdr:cNvPr id="2" name="圖片 12" descr="殘疾人,可訪問,登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4097000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7</xdr:row>
      <xdr:rowOff>38100</xdr:rowOff>
    </xdr:from>
    <xdr:to>
      <xdr:col>3</xdr:col>
      <xdr:colOff>552450</xdr:colOff>
      <xdr:row>8</xdr:row>
      <xdr:rowOff>95250</xdr:rowOff>
    </xdr:to>
    <xdr:pic>
      <xdr:nvPicPr>
        <xdr:cNvPr id="3" name="圖片 12" descr="殘疾人,可訪問,登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7049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59</xdr:row>
      <xdr:rowOff>28575</xdr:rowOff>
    </xdr:from>
    <xdr:to>
      <xdr:col>8</xdr:col>
      <xdr:colOff>571500</xdr:colOff>
      <xdr:row>60</xdr:row>
      <xdr:rowOff>85725</xdr:rowOff>
    </xdr:to>
    <xdr:pic>
      <xdr:nvPicPr>
        <xdr:cNvPr id="4" name="圖片 12" descr="殘疾人,可訪問,登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4077950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38100</xdr:rowOff>
    </xdr:from>
    <xdr:to>
      <xdr:col>4</xdr:col>
      <xdr:colOff>552450</xdr:colOff>
      <xdr:row>8</xdr:row>
      <xdr:rowOff>95250</xdr:rowOff>
    </xdr:to>
    <xdr:pic>
      <xdr:nvPicPr>
        <xdr:cNvPr id="5" name="圖片 12" descr="殘疾人,可訪問,登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7049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F24" sqref="F24"/>
    </sheetView>
  </sheetViews>
  <sheetFormatPr defaultColWidth="9.00390625" defaultRowHeight="24" customHeight="1"/>
  <cols>
    <col min="1" max="1" width="17.25390625" style="3" customWidth="1"/>
    <col min="2" max="2" width="34.25390625" style="3" customWidth="1"/>
    <col min="3" max="4" width="16.625" style="3" customWidth="1"/>
    <col min="5" max="16384" width="9.00390625" style="3" customWidth="1"/>
  </cols>
  <sheetData>
    <row r="1" spans="1:4" ht="24" customHeight="1" thickBot="1">
      <c r="A1" s="535" t="s">
        <v>290</v>
      </c>
      <c r="B1" s="535"/>
      <c r="C1" s="535"/>
      <c r="D1" s="535"/>
    </row>
    <row r="2" spans="1:4" ht="24" customHeight="1">
      <c r="A2" s="231"/>
      <c r="B2" s="232" t="s">
        <v>271</v>
      </c>
      <c r="C2" s="168">
        <v>105</v>
      </c>
      <c r="D2" s="265">
        <v>105</v>
      </c>
    </row>
    <row r="3" spans="1:4" ht="24" customHeight="1">
      <c r="A3" s="4"/>
      <c r="B3" s="169"/>
      <c r="C3" s="197" t="s">
        <v>259</v>
      </c>
      <c r="D3" s="209" t="s">
        <v>259</v>
      </c>
    </row>
    <row r="4" spans="1:4" ht="24" customHeight="1">
      <c r="A4" s="4"/>
      <c r="B4" s="169"/>
      <c r="C4" s="170" t="s">
        <v>258</v>
      </c>
      <c r="D4" s="266" t="s">
        <v>258</v>
      </c>
    </row>
    <row r="5" spans="1:4" ht="24" customHeight="1">
      <c r="A5" s="4"/>
      <c r="B5" s="169"/>
      <c r="C5" s="170" t="s">
        <v>60</v>
      </c>
      <c r="D5" s="266" t="s">
        <v>60</v>
      </c>
    </row>
    <row r="6" spans="1:4" ht="24" customHeight="1">
      <c r="A6" s="4"/>
      <c r="B6" s="169"/>
      <c r="C6" s="171" t="s">
        <v>196</v>
      </c>
      <c r="D6" s="267" t="s">
        <v>196</v>
      </c>
    </row>
    <row r="7" spans="1:4" ht="24" customHeight="1" thickBot="1">
      <c r="A7" s="4" t="s">
        <v>67</v>
      </c>
      <c r="B7" s="169" t="s">
        <v>68</v>
      </c>
      <c r="C7" s="172" t="s">
        <v>190</v>
      </c>
      <c r="D7" s="202" t="s">
        <v>190</v>
      </c>
    </row>
    <row r="8" spans="1:4" ht="24" customHeight="1" thickBot="1">
      <c r="A8" s="173"/>
      <c r="B8" s="174"/>
      <c r="C8" s="175"/>
      <c r="D8" s="203"/>
    </row>
    <row r="9" spans="1:4" ht="24" customHeight="1">
      <c r="A9" s="66" t="s">
        <v>259</v>
      </c>
      <c r="B9" s="166" t="s">
        <v>258</v>
      </c>
      <c r="C9" s="207">
        <v>0.3055555555555555</v>
      </c>
      <c r="D9" s="204">
        <v>0.6666666666666666</v>
      </c>
    </row>
    <row r="10" spans="1:4" ht="24" customHeight="1">
      <c r="A10" s="176" t="s">
        <v>263</v>
      </c>
      <c r="B10" s="163" t="s">
        <v>264</v>
      </c>
      <c r="C10" s="177">
        <f>C9+0.0056</f>
        <v>0.3111555555555555</v>
      </c>
      <c r="D10" s="205">
        <f>D9+0.0056</f>
        <v>0.6722666666666667</v>
      </c>
    </row>
    <row r="11" spans="1:4" ht="24" customHeight="1">
      <c r="A11" s="176" t="s">
        <v>198</v>
      </c>
      <c r="B11" s="163" t="s">
        <v>96</v>
      </c>
      <c r="C11" s="177">
        <f>C10+0.0063</f>
        <v>0.3174555555555555</v>
      </c>
      <c r="D11" s="205">
        <f>D10+0.0063</f>
        <v>0.6785666666666667</v>
      </c>
    </row>
    <row r="12" spans="1:4" ht="24" customHeight="1">
      <c r="A12" s="176" t="s">
        <v>265</v>
      </c>
      <c r="B12" s="163" t="s">
        <v>266</v>
      </c>
      <c r="C12" s="177">
        <f>C11+0.0056</f>
        <v>0.3230555555555555</v>
      </c>
      <c r="D12" s="205">
        <f>D11+0.0056</f>
        <v>0.6841666666666667</v>
      </c>
    </row>
    <row r="13" spans="1:4" ht="24" customHeight="1" thickBot="1">
      <c r="A13" s="178" t="s">
        <v>196</v>
      </c>
      <c r="B13" s="164" t="s">
        <v>197</v>
      </c>
      <c r="C13" s="208">
        <f>C12+0.0035</f>
        <v>0.3265555555555555</v>
      </c>
      <c r="D13" s="206">
        <f>D12+0.0035</f>
        <v>0.6876666666666666</v>
      </c>
    </row>
    <row r="14" spans="1:4" ht="24" customHeight="1">
      <c r="A14" s="179"/>
      <c r="B14" s="167"/>
      <c r="C14" s="180"/>
      <c r="D14" s="181"/>
    </row>
    <row r="15" spans="1:4" ht="24" customHeight="1">
      <c r="A15" s="179"/>
      <c r="B15" s="167"/>
      <c r="C15" s="180"/>
      <c r="D15" s="181"/>
    </row>
    <row r="16" spans="1:4" ht="24" customHeight="1" thickBot="1">
      <c r="A16" s="535" t="s">
        <v>268</v>
      </c>
      <c r="B16" s="535"/>
      <c r="C16" s="535"/>
      <c r="D16" s="535"/>
    </row>
    <row r="17" spans="1:4" ht="24" customHeight="1">
      <c r="A17" s="231"/>
      <c r="B17" s="232" t="s">
        <v>271</v>
      </c>
      <c r="C17" s="168">
        <v>105</v>
      </c>
      <c r="D17" s="265">
        <v>105</v>
      </c>
    </row>
    <row r="18" spans="1:4" ht="24" customHeight="1">
      <c r="A18" s="4"/>
      <c r="B18" s="169"/>
      <c r="C18" s="171" t="s">
        <v>196</v>
      </c>
      <c r="D18" s="267" t="s">
        <v>196</v>
      </c>
    </row>
    <row r="19" spans="1:4" ht="24" customHeight="1">
      <c r="A19" s="4"/>
      <c r="B19" s="169"/>
      <c r="C19" s="172" t="s">
        <v>190</v>
      </c>
      <c r="D19" s="202" t="s">
        <v>190</v>
      </c>
    </row>
    <row r="20" spans="1:4" ht="24" customHeight="1">
      <c r="A20" s="4"/>
      <c r="B20" s="169"/>
      <c r="C20" s="170" t="s">
        <v>294</v>
      </c>
      <c r="D20" s="266" t="s">
        <v>294</v>
      </c>
    </row>
    <row r="21" spans="1:4" ht="24" customHeight="1">
      <c r="A21" s="4"/>
      <c r="B21" s="169"/>
      <c r="C21" s="197" t="s">
        <v>295</v>
      </c>
      <c r="D21" s="209" t="s">
        <v>295</v>
      </c>
    </row>
    <row r="22" spans="1:4" ht="24" customHeight="1" thickBot="1">
      <c r="A22" s="4" t="s">
        <v>42</v>
      </c>
      <c r="B22" s="169" t="s">
        <v>43</v>
      </c>
      <c r="C22" s="278" t="s">
        <v>296</v>
      </c>
      <c r="D22" s="259" t="s">
        <v>296</v>
      </c>
    </row>
    <row r="23" spans="1:4" ht="24" customHeight="1" thickBot="1">
      <c r="A23" s="173"/>
      <c r="B23" s="174"/>
      <c r="C23" s="216"/>
      <c r="D23" s="279"/>
    </row>
    <row r="24" spans="1:4" ht="24" customHeight="1">
      <c r="A24" s="176" t="s">
        <v>196</v>
      </c>
      <c r="B24" s="163" t="s">
        <v>197</v>
      </c>
      <c r="C24" s="280">
        <v>0.34027777777777773</v>
      </c>
      <c r="D24" s="182">
        <v>0.7152777777777778</v>
      </c>
    </row>
    <row r="25" spans="1:4" ht="24" customHeight="1">
      <c r="A25" s="176" t="s">
        <v>265</v>
      </c>
      <c r="B25" s="163" t="s">
        <v>266</v>
      </c>
      <c r="C25" s="67">
        <f>C24+0.0028</f>
        <v>0.34307777777777776</v>
      </c>
      <c r="D25" s="68">
        <f>D24+0.0028</f>
        <v>0.7180777777777778</v>
      </c>
    </row>
    <row r="26" spans="1:4" ht="24" customHeight="1">
      <c r="A26" s="176" t="s">
        <v>198</v>
      </c>
      <c r="B26" s="163" t="s">
        <v>96</v>
      </c>
      <c r="C26" s="67">
        <f>C25+0.0063</f>
        <v>0.3493777777777778</v>
      </c>
      <c r="D26" s="68">
        <f>D25+0.0063</f>
        <v>0.7243777777777778</v>
      </c>
    </row>
    <row r="27" spans="1:4" ht="24" customHeight="1">
      <c r="A27" s="176" t="s">
        <v>263</v>
      </c>
      <c r="B27" s="163" t="s">
        <v>264</v>
      </c>
      <c r="C27" s="67">
        <f>C26+0.0063</f>
        <v>0.35567777777777776</v>
      </c>
      <c r="D27" s="68">
        <f>D26+0.0063</f>
        <v>0.7306777777777778</v>
      </c>
    </row>
    <row r="28" spans="1:4" ht="24" customHeight="1" thickBot="1">
      <c r="A28" s="183" t="s">
        <v>259</v>
      </c>
      <c r="B28" s="164" t="s">
        <v>258</v>
      </c>
      <c r="C28" s="69">
        <f>C27+0.0056</f>
        <v>0.36127777777777775</v>
      </c>
      <c r="D28" s="70">
        <f>D27+0.0056</f>
        <v>0.7362777777777778</v>
      </c>
    </row>
  </sheetData>
  <sheetProtection/>
  <mergeCells count="2">
    <mergeCell ref="A1:D1"/>
    <mergeCell ref="A16:D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F18" sqref="F18"/>
    </sheetView>
  </sheetViews>
  <sheetFormatPr defaultColWidth="24.875" defaultRowHeight="27" customHeight="1"/>
  <cols>
    <col min="1" max="2" width="18.375" style="184" customWidth="1"/>
    <col min="3" max="5" width="19.625" style="184" customWidth="1"/>
    <col min="6" max="16384" width="24.875" style="184" customWidth="1"/>
  </cols>
  <sheetData>
    <row r="1" spans="1:5" ht="27" customHeight="1" thickBot="1">
      <c r="A1" s="536" t="s">
        <v>269</v>
      </c>
      <c r="B1" s="536"/>
      <c r="C1" s="536"/>
      <c r="D1" s="536"/>
      <c r="E1" s="536"/>
    </row>
    <row r="2" spans="1:5" ht="27" customHeight="1">
      <c r="A2" s="245" t="s">
        <v>273</v>
      </c>
      <c r="B2" s="244" t="s">
        <v>272</v>
      </c>
      <c r="C2" s="217">
        <v>202</v>
      </c>
      <c r="D2" s="218">
        <v>202</v>
      </c>
      <c r="E2" s="219">
        <v>202</v>
      </c>
    </row>
    <row r="3" spans="1:5" ht="27" customHeight="1">
      <c r="A3" s="185"/>
      <c r="B3" s="186"/>
      <c r="C3" s="185" t="s">
        <v>259</v>
      </c>
      <c r="D3" s="188" t="s">
        <v>259</v>
      </c>
      <c r="E3" s="209" t="s">
        <v>259</v>
      </c>
    </row>
    <row r="4" spans="1:5" ht="27" customHeight="1">
      <c r="A4" s="185"/>
      <c r="B4" s="186"/>
      <c r="C4" s="185" t="s">
        <v>258</v>
      </c>
      <c r="D4" s="188" t="s">
        <v>258</v>
      </c>
      <c r="E4" s="209" t="s">
        <v>258</v>
      </c>
    </row>
    <row r="5" spans="1:5" ht="27" customHeight="1">
      <c r="A5" s="185"/>
      <c r="B5" s="186"/>
      <c r="C5" s="185" t="s">
        <v>60</v>
      </c>
      <c r="D5" s="188" t="s">
        <v>60</v>
      </c>
      <c r="E5" s="209" t="s">
        <v>60</v>
      </c>
    </row>
    <row r="6" spans="1:5" ht="27" customHeight="1">
      <c r="A6" s="185"/>
      <c r="B6" s="186"/>
      <c r="C6" s="214" t="s">
        <v>192</v>
      </c>
      <c r="D6" s="189" t="s">
        <v>192</v>
      </c>
      <c r="E6" s="190" t="s">
        <v>192</v>
      </c>
    </row>
    <row r="7" spans="1:5" ht="27" customHeight="1" thickBot="1">
      <c r="A7" s="185" t="s">
        <v>42</v>
      </c>
      <c r="B7" s="191" t="s">
        <v>43</v>
      </c>
      <c r="C7" s="220" t="s">
        <v>191</v>
      </c>
      <c r="D7" s="221" t="s">
        <v>191</v>
      </c>
      <c r="E7" s="209" t="s">
        <v>191</v>
      </c>
    </row>
    <row r="8" spans="1:5" ht="27" customHeight="1" thickBot="1">
      <c r="A8" s="216"/>
      <c r="B8" s="201"/>
      <c r="C8" s="215" t="s">
        <v>262</v>
      </c>
      <c r="D8" s="213" t="s">
        <v>267</v>
      </c>
      <c r="E8" s="212" t="s">
        <v>262</v>
      </c>
    </row>
    <row r="9" spans="1:5" ht="27" customHeight="1">
      <c r="A9" s="199" t="s">
        <v>259</v>
      </c>
      <c r="B9" s="200" t="s">
        <v>258</v>
      </c>
      <c r="C9" s="236">
        <v>0.2708333333333333</v>
      </c>
      <c r="D9" s="237">
        <v>0.375</v>
      </c>
      <c r="E9" s="235">
        <v>0.75</v>
      </c>
    </row>
    <row r="10" spans="1:5" ht="27" customHeight="1">
      <c r="A10" s="194" t="s">
        <v>53</v>
      </c>
      <c r="B10" s="195" t="s">
        <v>195</v>
      </c>
      <c r="C10" s="238">
        <f aca="true" t="shared" si="0" ref="C10:E11">C9+0.007</f>
        <v>0.2778333333333333</v>
      </c>
      <c r="D10" s="239">
        <f t="shared" si="0"/>
        <v>0.382</v>
      </c>
      <c r="E10" s="240">
        <f t="shared" si="0"/>
        <v>0.757</v>
      </c>
    </row>
    <row r="11" spans="1:5" ht="27" customHeight="1" thickBot="1">
      <c r="A11" s="210" t="s">
        <v>192</v>
      </c>
      <c r="B11" s="211" t="s">
        <v>193</v>
      </c>
      <c r="C11" s="241">
        <f t="shared" si="0"/>
        <v>0.2848333333333333</v>
      </c>
      <c r="D11" s="242">
        <f t="shared" si="0"/>
        <v>0.389</v>
      </c>
      <c r="E11" s="243">
        <f t="shared" si="0"/>
        <v>0.764</v>
      </c>
    </row>
    <row r="12" spans="1:5" ht="27" customHeight="1">
      <c r="A12" s="193"/>
      <c r="B12" s="222"/>
      <c r="C12" s="222"/>
      <c r="D12" s="222"/>
      <c r="E12" s="193"/>
    </row>
    <row r="13" spans="1:5" ht="27" customHeight="1" thickBot="1">
      <c r="A13" s="536" t="s">
        <v>269</v>
      </c>
      <c r="B13" s="536"/>
      <c r="C13" s="536"/>
      <c r="D13" s="536"/>
      <c r="E13" s="536"/>
    </row>
    <row r="14" spans="1:5" ht="27" customHeight="1">
      <c r="A14" s="245" t="s">
        <v>273</v>
      </c>
      <c r="B14" s="244" t="s">
        <v>272</v>
      </c>
      <c r="C14" s="223">
        <v>202</v>
      </c>
      <c r="D14" s="227">
        <v>202</v>
      </c>
      <c r="E14" s="219">
        <v>202</v>
      </c>
    </row>
    <row r="15" spans="1:5" ht="27" customHeight="1">
      <c r="A15" s="185"/>
      <c r="B15" s="186"/>
      <c r="C15" s="198" t="s">
        <v>192</v>
      </c>
      <c r="D15" s="228" t="s">
        <v>192</v>
      </c>
      <c r="E15" s="190" t="s">
        <v>192</v>
      </c>
    </row>
    <row r="16" spans="1:5" ht="27" customHeight="1">
      <c r="A16" s="185"/>
      <c r="B16" s="186"/>
      <c r="C16" s="224" t="s">
        <v>191</v>
      </c>
      <c r="D16" s="229" t="s">
        <v>191</v>
      </c>
      <c r="E16" s="209" t="s">
        <v>191</v>
      </c>
    </row>
    <row r="17" spans="1:5" ht="27" customHeight="1">
      <c r="A17" s="185"/>
      <c r="B17" s="186"/>
      <c r="C17" s="197" t="s">
        <v>60</v>
      </c>
      <c r="D17" s="187" t="s">
        <v>60</v>
      </c>
      <c r="E17" s="209" t="s">
        <v>60</v>
      </c>
    </row>
    <row r="18" spans="1:5" ht="27" customHeight="1">
      <c r="A18" s="185"/>
      <c r="B18" s="186"/>
      <c r="C18" s="197" t="s">
        <v>259</v>
      </c>
      <c r="D18" s="187" t="s">
        <v>259</v>
      </c>
      <c r="E18" s="209" t="s">
        <v>259</v>
      </c>
    </row>
    <row r="19" spans="1:5" ht="27" customHeight="1" thickBot="1">
      <c r="A19" s="185" t="s">
        <v>42</v>
      </c>
      <c r="B19" s="191" t="s">
        <v>43</v>
      </c>
      <c r="C19" s="197" t="s">
        <v>258</v>
      </c>
      <c r="D19" s="187" t="s">
        <v>258</v>
      </c>
      <c r="E19" s="209" t="s">
        <v>258</v>
      </c>
    </row>
    <row r="20" spans="1:5" ht="27" customHeight="1" thickBot="1">
      <c r="A20" s="216"/>
      <c r="B20" s="201"/>
      <c r="C20" s="175" t="s">
        <v>262</v>
      </c>
      <c r="D20" s="230" t="s">
        <v>267</v>
      </c>
      <c r="E20" s="212" t="s">
        <v>262</v>
      </c>
    </row>
    <row r="21" spans="1:5" ht="27" customHeight="1">
      <c r="A21" s="194" t="s">
        <v>192</v>
      </c>
      <c r="B21" s="195" t="s">
        <v>193</v>
      </c>
      <c r="C21" s="233">
        <v>0.2847222222222222</v>
      </c>
      <c r="D21" s="234">
        <v>0.3888888888888889</v>
      </c>
      <c r="E21" s="235">
        <v>0.7638888888888888</v>
      </c>
    </row>
    <row r="22" spans="1:5" ht="27" customHeight="1">
      <c r="A22" s="194" t="s">
        <v>194</v>
      </c>
      <c r="B22" s="195" t="s">
        <v>195</v>
      </c>
      <c r="C22" s="238">
        <f aca="true" t="shared" si="1" ref="C22:E23">C21+0.007</f>
        <v>0.2917222222222222</v>
      </c>
      <c r="D22" s="239">
        <f t="shared" si="1"/>
        <v>0.3958888888888889</v>
      </c>
      <c r="E22" s="240">
        <f t="shared" si="1"/>
        <v>0.7708888888888888</v>
      </c>
    </row>
    <row r="23" spans="1:5" ht="27" customHeight="1" thickBot="1">
      <c r="A23" s="196" t="s">
        <v>259</v>
      </c>
      <c r="B23" s="192" t="s">
        <v>258</v>
      </c>
      <c r="C23" s="241">
        <f t="shared" si="1"/>
        <v>0.2987222222222222</v>
      </c>
      <c r="D23" s="242">
        <f t="shared" si="1"/>
        <v>0.4028888888888889</v>
      </c>
      <c r="E23" s="243">
        <f t="shared" si="1"/>
        <v>0.7778888888888889</v>
      </c>
    </row>
  </sheetData>
  <sheetProtection/>
  <mergeCells count="2">
    <mergeCell ref="A13:E13"/>
    <mergeCell ref="A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66" zoomScaleNormal="66" zoomScalePageLayoutView="0" workbookViewId="0" topLeftCell="A10">
      <selection activeCell="U16" sqref="U16"/>
    </sheetView>
  </sheetViews>
  <sheetFormatPr defaultColWidth="9.00390625" defaultRowHeight="28.5" customHeight="1"/>
  <cols>
    <col min="1" max="1" width="14.625" style="156" customWidth="1"/>
    <col min="2" max="2" width="20.50390625" style="156" customWidth="1"/>
    <col min="3" max="16" width="10.625" style="156" customWidth="1"/>
    <col min="17" max="17" width="2.875" style="156" customWidth="1"/>
    <col min="18" max="16384" width="9.00390625" style="156" customWidth="1"/>
  </cols>
  <sheetData>
    <row r="1" spans="1:16" ht="28.5" customHeight="1" thickBot="1">
      <c r="A1" s="543" t="s">
        <v>261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</row>
    <row r="2" spans="1:16" ht="28.5" customHeight="1">
      <c r="A2" s="247"/>
      <c r="B2" s="248" t="s">
        <v>276</v>
      </c>
      <c r="C2" s="544">
        <v>1123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6"/>
    </row>
    <row r="3" spans="1:16" ht="28.5" customHeight="1">
      <c r="A3" s="147"/>
      <c r="B3" s="148" t="s">
        <v>40</v>
      </c>
      <c r="C3" s="537" t="s">
        <v>259</v>
      </c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9"/>
    </row>
    <row r="4" spans="1:16" ht="28.5" customHeight="1">
      <c r="A4" s="147"/>
      <c r="B4" s="148" t="s">
        <v>93</v>
      </c>
      <c r="C4" s="547" t="s">
        <v>277</v>
      </c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9"/>
    </row>
    <row r="5" spans="1:16" ht="28.5" customHeight="1">
      <c r="A5" s="147"/>
      <c r="B5" s="148" t="s">
        <v>41</v>
      </c>
      <c r="C5" s="537" t="s">
        <v>60</v>
      </c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9"/>
    </row>
    <row r="6" spans="1:16" ht="28.5" customHeight="1">
      <c r="A6" s="147"/>
      <c r="B6" s="148"/>
      <c r="C6" s="550" t="s">
        <v>260</v>
      </c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2"/>
    </row>
    <row r="7" spans="1:16" ht="28.5" customHeight="1">
      <c r="A7" s="147"/>
      <c r="B7" s="148"/>
      <c r="C7" s="553" t="s">
        <v>45</v>
      </c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5"/>
    </row>
    <row r="8" spans="1:16" ht="28.5" customHeight="1">
      <c r="A8" s="147"/>
      <c r="B8" s="148"/>
      <c r="C8" s="537" t="s">
        <v>60</v>
      </c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9"/>
    </row>
    <row r="9" spans="1:16" ht="28.5" customHeight="1">
      <c r="A9" s="147"/>
      <c r="B9" s="93"/>
      <c r="C9" s="537" t="s">
        <v>209</v>
      </c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9"/>
    </row>
    <row r="10" spans="1:16" ht="28.5" customHeight="1" thickBot="1">
      <c r="A10" s="250" t="s">
        <v>42</v>
      </c>
      <c r="B10" s="158" t="s">
        <v>43</v>
      </c>
      <c r="C10" s="540" t="s">
        <v>277</v>
      </c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2"/>
    </row>
    <row r="11" spans="1:16" ht="28.5" customHeight="1">
      <c r="A11" s="465"/>
      <c r="B11" s="466"/>
      <c r="C11" s="467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9"/>
    </row>
    <row r="12" spans="1:16" s="74" customFormat="1" ht="28.5" customHeight="1">
      <c r="A12" s="459" t="s">
        <v>259</v>
      </c>
      <c r="B12" s="460" t="s">
        <v>258</v>
      </c>
      <c r="C12" s="157">
        <v>0.2638888888888889</v>
      </c>
      <c r="D12" s="461">
        <v>0.3055555555555555</v>
      </c>
      <c r="E12" s="461">
        <v>0.3333333333333333</v>
      </c>
      <c r="F12" s="461">
        <v>0.3958333333333333</v>
      </c>
      <c r="G12" s="461">
        <v>0.4375</v>
      </c>
      <c r="H12" s="461">
        <v>0.5</v>
      </c>
      <c r="I12" s="461">
        <v>0.5208333333333334</v>
      </c>
      <c r="J12" s="461">
        <v>0.5625</v>
      </c>
      <c r="K12" s="461">
        <v>0.6041666666666666</v>
      </c>
      <c r="L12" s="461">
        <v>0.6597222222222222</v>
      </c>
      <c r="M12" s="461">
        <v>0.6944444444444445</v>
      </c>
      <c r="N12" s="470">
        <v>0.7291666666666666</v>
      </c>
      <c r="O12" s="461">
        <v>0.75</v>
      </c>
      <c r="P12" s="462">
        <v>0.7847222222222222</v>
      </c>
    </row>
    <row r="13" spans="1:16" s="74" customFormat="1" ht="28.5" customHeight="1">
      <c r="A13" s="459" t="s">
        <v>256</v>
      </c>
      <c r="B13" s="463" t="s">
        <v>94</v>
      </c>
      <c r="C13" s="155">
        <f aca="true" t="shared" si="0" ref="C13:P13">C12+0.007</f>
        <v>0.2708888888888889</v>
      </c>
      <c r="D13" s="154">
        <f t="shared" si="0"/>
        <v>0.31255555555555553</v>
      </c>
      <c r="E13" s="154">
        <f t="shared" si="0"/>
        <v>0.3403333333333333</v>
      </c>
      <c r="F13" s="154">
        <f t="shared" si="0"/>
        <v>0.4028333333333333</v>
      </c>
      <c r="G13" s="154">
        <f t="shared" si="0"/>
        <v>0.4445</v>
      </c>
      <c r="H13" s="154">
        <f t="shared" si="0"/>
        <v>0.507</v>
      </c>
      <c r="I13" s="154">
        <f t="shared" si="0"/>
        <v>0.5278333333333334</v>
      </c>
      <c r="J13" s="154">
        <f>J12+0.007</f>
        <v>0.5695</v>
      </c>
      <c r="K13" s="154">
        <f t="shared" si="0"/>
        <v>0.6111666666666666</v>
      </c>
      <c r="L13" s="154">
        <f t="shared" si="0"/>
        <v>0.6667222222222222</v>
      </c>
      <c r="M13" s="154">
        <f t="shared" si="0"/>
        <v>0.7014444444444445</v>
      </c>
      <c r="N13" s="471">
        <f>N12+0.007</f>
        <v>0.7361666666666666</v>
      </c>
      <c r="O13" s="154">
        <f t="shared" si="0"/>
        <v>0.757</v>
      </c>
      <c r="P13" s="149">
        <f t="shared" si="0"/>
        <v>0.7917222222222222</v>
      </c>
    </row>
    <row r="14" spans="1:16" s="74" customFormat="1" ht="28.5" customHeight="1">
      <c r="A14" s="459" t="s">
        <v>46</v>
      </c>
      <c r="B14" s="463" t="s">
        <v>95</v>
      </c>
      <c r="C14" s="155">
        <f aca="true" t="shared" si="1" ref="C14:P14">C13+0.0021</f>
        <v>0.2729888888888889</v>
      </c>
      <c r="D14" s="154">
        <f t="shared" si="1"/>
        <v>0.3146555555555555</v>
      </c>
      <c r="E14" s="154">
        <f t="shared" si="1"/>
        <v>0.3424333333333333</v>
      </c>
      <c r="F14" s="154">
        <f t="shared" si="1"/>
        <v>0.4049333333333333</v>
      </c>
      <c r="G14" s="154">
        <f t="shared" si="1"/>
        <v>0.4466</v>
      </c>
      <c r="H14" s="154">
        <f t="shared" si="1"/>
        <v>0.5091</v>
      </c>
      <c r="I14" s="154">
        <f t="shared" si="1"/>
        <v>0.5299333333333334</v>
      </c>
      <c r="J14" s="154">
        <f>J13+0.0021</f>
        <v>0.5716</v>
      </c>
      <c r="K14" s="154">
        <f t="shared" si="1"/>
        <v>0.6132666666666666</v>
      </c>
      <c r="L14" s="154">
        <f t="shared" si="1"/>
        <v>0.6688222222222222</v>
      </c>
      <c r="M14" s="154">
        <f t="shared" si="1"/>
        <v>0.7035444444444445</v>
      </c>
      <c r="N14" s="471">
        <f>N13+0.0021</f>
        <v>0.7382666666666666</v>
      </c>
      <c r="O14" s="154">
        <f t="shared" si="1"/>
        <v>0.7591</v>
      </c>
      <c r="P14" s="149">
        <f t="shared" si="1"/>
        <v>0.7938222222222222</v>
      </c>
    </row>
    <row r="15" spans="1:16" s="74" customFormat="1" ht="28.5" customHeight="1">
      <c r="A15" s="459" t="s">
        <v>47</v>
      </c>
      <c r="B15" s="463" t="s">
        <v>257</v>
      </c>
      <c r="C15" s="155">
        <f aca="true" t="shared" si="2" ref="C15:P15">C14+0.0035</f>
        <v>0.2764888888888889</v>
      </c>
      <c r="D15" s="154">
        <f t="shared" si="2"/>
        <v>0.3181555555555555</v>
      </c>
      <c r="E15" s="154">
        <f t="shared" si="2"/>
        <v>0.3459333333333333</v>
      </c>
      <c r="F15" s="154">
        <f t="shared" si="2"/>
        <v>0.4084333333333333</v>
      </c>
      <c r="G15" s="154">
        <f t="shared" si="2"/>
        <v>0.4501</v>
      </c>
      <c r="H15" s="154">
        <f t="shared" si="2"/>
        <v>0.5126</v>
      </c>
      <c r="I15" s="154">
        <f t="shared" si="2"/>
        <v>0.5334333333333333</v>
      </c>
      <c r="J15" s="154">
        <f>J14+0.0035</f>
        <v>0.5751</v>
      </c>
      <c r="K15" s="154">
        <f t="shared" si="2"/>
        <v>0.6167666666666666</v>
      </c>
      <c r="L15" s="154">
        <f t="shared" si="2"/>
        <v>0.6723222222222222</v>
      </c>
      <c r="M15" s="154">
        <f t="shared" si="2"/>
        <v>0.7070444444444445</v>
      </c>
      <c r="N15" s="471">
        <f>N14+0.0035</f>
        <v>0.7417666666666666</v>
      </c>
      <c r="O15" s="154">
        <f t="shared" si="2"/>
        <v>0.7626</v>
      </c>
      <c r="P15" s="149">
        <f t="shared" si="2"/>
        <v>0.7973222222222222</v>
      </c>
    </row>
    <row r="16" spans="1:16" s="74" customFormat="1" ht="28.5" customHeight="1">
      <c r="A16" s="459" t="s">
        <v>48</v>
      </c>
      <c r="B16" s="463" t="s">
        <v>96</v>
      </c>
      <c r="C16" s="155">
        <f aca="true" t="shared" si="3" ref="C16:P17">C15+0.0014</f>
        <v>0.2778888888888889</v>
      </c>
      <c r="D16" s="154">
        <f t="shared" si="3"/>
        <v>0.31955555555555554</v>
      </c>
      <c r="E16" s="154">
        <f t="shared" si="3"/>
        <v>0.3473333333333333</v>
      </c>
      <c r="F16" s="154">
        <f t="shared" si="3"/>
        <v>0.4098333333333333</v>
      </c>
      <c r="G16" s="154">
        <f t="shared" si="3"/>
        <v>0.4515</v>
      </c>
      <c r="H16" s="154">
        <f t="shared" si="3"/>
        <v>0.5139999999999999</v>
      </c>
      <c r="I16" s="154">
        <f t="shared" si="3"/>
        <v>0.5348333333333333</v>
      </c>
      <c r="J16" s="154">
        <f>J15+0.0014</f>
        <v>0.5764999999999999</v>
      </c>
      <c r="K16" s="154">
        <f t="shared" si="3"/>
        <v>0.6181666666666665</v>
      </c>
      <c r="L16" s="154">
        <f t="shared" si="3"/>
        <v>0.6737222222222221</v>
      </c>
      <c r="M16" s="154">
        <f t="shared" si="3"/>
        <v>0.7084444444444444</v>
      </c>
      <c r="N16" s="471">
        <f>N15+0.0014</f>
        <v>0.7431666666666665</v>
      </c>
      <c r="O16" s="154">
        <f t="shared" si="3"/>
        <v>0.7639999999999999</v>
      </c>
      <c r="P16" s="149">
        <f t="shared" si="3"/>
        <v>0.7987222222222221</v>
      </c>
    </row>
    <row r="17" spans="1:16" s="74" customFormat="1" ht="28.5" customHeight="1">
      <c r="A17" s="459" t="s">
        <v>49</v>
      </c>
      <c r="B17" s="463" t="s">
        <v>50</v>
      </c>
      <c r="C17" s="155">
        <f t="shared" si="3"/>
        <v>0.2792888888888889</v>
      </c>
      <c r="D17" s="154">
        <f t="shared" si="3"/>
        <v>0.32095555555555555</v>
      </c>
      <c r="E17" s="154">
        <f t="shared" si="3"/>
        <v>0.34873333333333334</v>
      </c>
      <c r="F17" s="154">
        <f t="shared" si="3"/>
        <v>0.41123333333333334</v>
      </c>
      <c r="G17" s="154">
        <f t="shared" si="3"/>
        <v>0.4529</v>
      </c>
      <c r="H17" s="154">
        <f t="shared" si="3"/>
        <v>0.5153999999999999</v>
      </c>
      <c r="I17" s="154">
        <f t="shared" si="3"/>
        <v>0.5362333333333332</v>
      </c>
      <c r="J17" s="154">
        <f>J16+0.0014</f>
        <v>0.5778999999999999</v>
      </c>
      <c r="K17" s="154">
        <f t="shared" si="3"/>
        <v>0.6195666666666665</v>
      </c>
      <c r="L17" s="154">
        <f t="shared" si="3"/>
        <v>0.6751222222222221</v>
      </c>
      <c r="M17" s="154">
        <f t="shared" si="3"/>
        <v>0.7098444444444444</v>
      </c>
      <c r="N17" s="471">
        <f>N16+0.0014</f>
        <v>0.7445666666666665</v>
      </c>
      <c r="O17" s="154">
        <f t="shared" si="3"/>
        <v>0.7653999999999999</v>
      </c>
      <c r="P17" s="149">
        <f t="shared" si="3"/>
        <v>0.8001222222222221</v>
      </c>
    </row>
    <row r="18" spans="1:16" s="74" customFormat="1" ht="28.5" customHeight="1">
      <c r="A18" s="459" t="s">
        <v>51</v>
      </c>
      <c r="B18" s="463" t="s">
        <v>52</v>
      </c>
      <c r="C18" s="155">
        <f aca="true" t="shared" si="4" ref="C18:P18">C17+0.0021</f>
        <v>0.2813888888888889</v>
      </c>
      <c r="D18" s="154">
        <f t="shared" si="4"/>
        <v>0.32305555555555554</v>
      </c>
      <c r="E18" s="154">
        <f t="shared" si="4"/>
        <v>0.35083333333333333</v>
      </c>
      <c r="F18" s="154">
        <f t="shared" si="4"/>
        <v>0.41333333333333333</v>
      </c>
      <c r="G18" s="154">
        <f t="shared" si="4"/>
        <v>0.455</v>
      </c>
      <c r="H18" s="154">
        <f t="shared" si="4"/>
        <v>0.5174999999999998</v>
      </c>
      <c r="I18" s="154">
        <f t="shared" si="4"/>
        <v>0.5383333333333332</v>
      </c>
      <c r="J18" s="154">
        <f>J17+0.0021</f>
        <v>0.5799999999999998</v>
      </c>
      <c r="K18" s="154">
        <f t="shared" si="4"/>
        <v>0.6216666666666665</v>
      </c>
      <c r="L18" s="154">
        <f t="shared" si="4"/>
        <v>0.6772222222222221</v>
      </c>
      <c r="M18" s="154">
        <f t="shared" si="4"/>
        <v>0.7119444444444444</v>
      </c>
      <c r="N18" s="471">
        <f>N17+0.0021</f>
        <v>0.7466666666666665</v>
      </c>
      <c r="O18" s="154">
        <f t="shared" si="4"/>
        <v>0.7674999999999998</v>
      </c>
      <c r="P18" s="149">
        <f t="shared" si="4"/>
        <v>0.8022222222222221</v>
      </c>
    </row>
    <row r="19" spans="1:16" s="74" customFormat="1" ht="28.5" customHeight="1">
      <c r="A19" s="464" t="s">
        <v>260</v>
      </c>
      <c r="B19" s="463" t="s">
        <v>92</v>
      </c>
      <c r="C19" s="155">
        <f aca="true" t="shared" si="5" ref="C19:P19">C18+0.0105</f>
        <v>0.2918888888888889</v>
      </c>
      <c r="D19" s="154">
        <f t="shared" si="5"/>
        <v>0.33355555555555555</v>
      </c>
      <c r="E19" s="154">
        <f t="shared" si="5"/>
        <v>0.36133333333333334</v>
      </c>
      <c r="F19" s="154">
        <f t="shared" si="5"/>
        <v>0.42383333333333334</v>
      </c>
      <c r="G19" s="154">
        <f t="shared" si="5"/>
        <v>0.4655</v>
      </c>
      <c r="H19" s="154">
        <f t="shared" si="5"/>
        <v>0.5279999999999998</v>
      </c>
      <c r="I19" s="154">
        <f t="shared" si="5"/>
        <v>0.5488333333333332</v>
      </c>
      <c r="J19" s="154">
        <f>J18+0.0105</f>
        <v>0.5904999999999998</v>
      </c>
      <c r="K19" s="154">
        <f t="shared" si="5"/>
        <v>0.6321666666666664</v>
      </c>
      <c r="L19" s="154">
        <f t="shared" si="5"/>
        <v>0.687722222222222</v>
      </c>
      <c r="M19" s="154">
        <f t="shared" si="5"/>
        <v>0.7224444444444443</v>
      </c>
      <c r="N19" s="471">
        <f>N18+0.0105</f>
        <v>0.7571666666666664</v>
      </c>
      <c r="O19" s="154">
        <f t="shared" si="5"/>
        <v>0.7779999999999998</v>
      </c>
      <c r="P19" s="149">
        <f t="shared" si="5"/>
        <v>0.812722222222222</v>
      </c>
    </row>
    <row r="20" spans="1:16" s="74" customFormat="1" ht="28.5" customHeight="1">
      <c r="A20" s="459" t="s">
        <v>53</v>
      </c>
      <c r="B20" s="460" t="s">
        <v>54</v>
      </c>
      <c r="C20" s="157">
        <f aca="true" t="shared" si="6" ref="C20:P20">C19+0.0098</f>
        <v>0.3016888888888889</v>
      </c>
      <c r="D20" s="461">
        <f t="shared" si="6"/>
        <v>0.3433555555555555</v>
      </c>
      <c r="E20" s="461">
        <f t="shared" si="6"/>
        <v>0.3711333333333333</v>
      </c>
      <c r="F20" s="461">
        <f t="shared" si="6"/>
        <v>0.4336333333333333</v>
      </c>
      <c r="G20" s="461">
        <f t="shared" si="6"/>
        <v>0.4753</v>
      </c>
      <c r="H20" s="461">
        <f t="shared" si="6"/>
        <v>0.5377999999999998</v>
      </c>
      <c r="I20" s="461">
        <f t="shared" si="6"/>
        <v>0.5586333333333332</v>
      </c>
      <c r="J20" s="461">
        <f>J19+0.0098</f>
        <v>0.6002999999999998</v>
      </c>
      <c r="K20" s="461">
        <f t="shared" si="6"/>
        <v>0.6419666666666665</v>
      </c>
      <c r="L20" s="461">
        <f t="shared" si="6"/>
        <v>0.697522222222222</v>
      </c>
      <c r="M20" s="461">
        <f t="shared" si="6"/>
        <v>0.7322444444444444</v>
      </c>
      <c r="N20" s="470">
        <f>N19+0.0098</f>
        <v>0.7669666666666665</v>
      </c>
      <c r="O20" s="461">
        <f t="shared" si="6"/>
        <v>0.7877999999999998</v>
      </c>
      <c r="P20" s="462">
        <f t="shared" si="6"/>
        <v>0.822522222222222</v>
      </c>
    </row>
    <row r="21" spans="1:16" ht="28.5" customHeight="1" thickBot="1">
      <c r="A21" s="165" t="s">
        <v>259</v>
      </c>
      <c r="B21" s="164" t="s">
        <v>258</v>
      </c>
      <c r="C21" s="160">
        <f aca="true" t="shared" si="7" ref="C21:P21">C20+0.0042</f>
        <v>0.3058888888888889</v>
      </c>
      <c r="D21" s="161">
        <f t="shared" si="7"/>
        <v>0.3475555555555555</v>
      </c>
      <c r="E21" s="161">
        <f t="shared" si="7"/>
        <v>0.3753333333333333</v>
      </c>
      <c r="F21" s="161">
        <f t="shared" si="7"/>
        <v>0.4378333333333333</v>
      </c>
      <c r="G21" s="161">
        <f t="shared" si="7"/>
        <v>0.4795</v>
      </c>
      <c r="H21" s="161">
        <f t="shared" si="7"/>
        <v>0.5419999999999998</v>
      </c>
      <c r="I21" s="161">
        <f t="shared" si="7"/>
        <v>0.5628333333333332</v>
      </c>
      <c r="J21" s="161">
        <f>J20+0.0042</f>
        <v>0.6044999999999998</v>
      </c>
      <c r="K21" s="161">
        <f t="shared" si="7"/>
        <v>0.6461666666666664</v>
      </c>
      <c r="L21" s="161">
        <f t="shared" si="7"/>
        <v>0.701722222222222</v>
      </c>
      <c r="M21" s="161">
        <f t="shared" si="7"/>
        <v>0.7364444444444443</v>
      </c>
      <c r="N21" s="472">
        <f>N20+0.0042</f>
        <v>0.7711666666666664</v>
      </c>
      <c r="O21" s="161">
        <f t="shared" si="7"/>
        <v>0.7919999999999998</v>
      </c>
      <c r="P21" s="162">
        <f t="shared" si="7"/>
        <v>0.826722222222222</v>
      </c>
    </row>
    <row r="22" spans="1:16" ht="28.5" customHeight="1">
      <c r="A22" s="73"/>
      <c r="B22" s="73"/>
      <c r="C22" s="73"/>
      <c r="D22" s="73"/>
      <c r="E22" s="73"/>
      <c r="F22" s="73"/>
      <c r="G22" s="73"/>
      <c r="H22" s="73"/>
      <c r="I22" s="159"/>
      <c r="P22" s="153" t="s">
        <v>334</v>
      </c>
    </row>
    <row r="24" ht="28.5" customHeight="1">
      <c r="E24" s="153"/>
    </row>
  </sheetData>
  <sheetProtection/>
  <mergeCells count="10">
    <mergeCell ref="C8:P8"/>
    <mergeCell ref="C5:P5"/>
    <mergeCell ref="C9:P9"/>
    <mergeCell ref="C10:P10"/>
    <mergeCell ref="A1:P1"/>
    <mergeCell ref="C2:P2"/>
    <mergeCell ref="C3:P3"/>
    <mergeCell ref="C4:P4"/>
    <mergeCell ref="C6:P6"/>
    <mergeCell ref="C7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5"/>
  <sheetViews>
    <sheetView tabSelected="1" zoomScale="78" zoomScaleNormal="78" zoomScalePageLayoutView="0" workbookViewId="0" topLeftCell="A1">
      <selection activeCell="Y18" sqref="Y18"/>
    </sheetView>
  </sheetViews>
  <sheetFormatPr defaultColWidth="25.625" defaultRowHeight="33" customHeight="1"/>
  <cols>
    <col min="1" max="1" width="12.75390625" style="9" customWidth="1"/>
    <col min="2" max="2" width="20.25390625" style="100" customWidth="1"/>
    <col min="3" max="3" width="5.375" style="100" customWidth="1"/>
    <col min="4" max="8" width="8.00390625" style="100" customWidth="1"/>
    <col min="9" max="18" width="8.00390625" style="9" customWidth="1"/>
    <col min="19" max="48" width="5.75390625" style="9" customWidth="1"/>
    <col min="49" max="59" width="5.50390625" style="9" customWidth="1"/>
    <col min="60" max="16384" width="25.625" style="9" customWidth="1"/>
  </cols>
  <sheetData>
    <row r="1" spans="1:59" ht="33" customHeight="1" thickBot="1">
      <c r="A1" s="569" t="s">
        <v>254</v>
      </c>
      <c r="B1" s="569"/>
      <c r="C1" s="569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1:18" ht="18.75" customHeight="1">
      <c r="A2" s="580" t="s">
        <v>39</v>
      </c>
      <c r="B2" s="581"/>
      <c r="C2" s="287"/>
      <c r="D2" s="253">
        <v>1121</v>
      </c>
      <c r="E2" s="15">
        <v>1121</v>
      </c>
      <c r="F2" s="443">
        <v>1121</v>
      </c>
      <c r="G2" s="15">
        <v>1122</v>
      </c>
      <c r="H2" s="15">
        <v>1121</v>
      </c>
      <c r="I2" s="15">
        <v>1121</v>
      </c>
      <c r="J2" s="15">
        <v>1122</v>
      </c>
      <c r="K2" s="15">
        <v>1121</v>
      </c>
      <c r="L2" s="15">
        <v>1121</v>
      </c>
      <c r="M2" s="15">
        <v>1121</v>
      </c>
      <c r="N2" s="15">
        <v>1121</v>
      </c>
      <c r="O2" s="61">
        <v>1121</v>
      </c>
      <c r="P2" s="15">
        <v>1121</v>
      </c>
      <c r="Q2" s="15">
        <v>1122</v>
      </c>
      <c r="R2" s="16">
        <v>1121</v>
      </c>
    </row>
    <row r="3" spans="1:18" ht="18.75" customHeight="1">
      <c r="A3" s="17"/>
      <c r="B3" s="18" t="s">
        <v>206</v>
      </c>
      <c r="C3" s="288"/>
      <c r="D3" s="251" t="s">
        <v>56</v>
      </c>
      <c r="E3" s="19" t="s">
        <v>56</v>
      </c>
      <c r="F3" s="444" t="s">
        <v>56</v>
      </c>
      <c r="G3" s="19" t="s">
        <v>56</v>
      </c>
      <c r="H3" s="19" t="s">
        <v>56</v>
      </c>
      <c r="I3" s="19" t="s">
        <v>56</v>
      </c>
      <c r="J3" s="19" t="s">
        <v>56</v>
      </c>
      <c r="K3" s="19" t="s">
        <v>56</v>
      </c>
      <c r="L3" s="19" t="s">
        <v>56</v>
      </c>
      <c r="M3" s="19" t="s">
        <v>56</v>
      </c>
      <c r="N3" s="19" t="s">
        <v>56</v>
      </c>
      <c r="O3" s="33" t="s">
        <v>56</v>
      </c>
      <c r="P3" s="19" t="s">
        <v>56</v>
      </c>
      <c r="Q3" s="19" t="s">
        <v>56</v>
      </c>
      <c r="R3" s="20" t="s">
        <v>56</v>
      </c>
    </row>
    <row r="4" spans="1:18" ht="18.75" customHeight="1">
      <c r="A4" s="17"/>
      <c r="B4" s="18"/>
      <c r="C4" s="288"/>
      <c r="D4" s="251" t="s">
        <v>59</v>
      </c>
      <c r="E4" s="19" t="s">
        <v>59</v>
      </c>
      <c r="F4" s="444" t="s">
        <v>59</v>
      </c>
      <c r="G4" s="19" t="s">
        <v>59</v>
      </c>
      <c r="H4" s="19" t="s">
        <v>59</v>
      </c>
      <c r="I4" s="19" t="s">
        <v>59</v>
      </c>
      <c r="J4" s="19" t="s">
        <v>59</v>
      </c>
      <c r="K4" s="19" t="s">
        <v>59</v>
      </c>
      <c r="L4" s="19" t="s">
        <v>59</v>
      </c>
      <c r="M4" s="19" t="s">
        <v>59</v>
      </c>
      <c r="N4" s="19" t="s">
        <v>59</v>
      </c>
      <c r="O4" s="33" t="s">
        <v>59</v>
      </c>
      <c r="P4" s="19" t="s">
        <v>59</v>
      </c>
      <c r="Q4" s="19" t="s">
        <v>59</v>
      </c>
      <c r="R4" s="20" t="s">
        <v>59</v>
      </c>
    </row>
    <row r="5" spans="1:18" ht="18.75" customHeight="1">
      <c r="A5" s="17"/>
      <c r="B5" s="18"/>
      <c r="C5" s="288"/>
      <c r="D5" s="251" t="s">
        <v>60</v>
      </c>
      <c r="E5" s="19" t="s">
        <v>60</v>
      </c>
      <c r="F5" s="444" t="s">
        <v>60</v>
      </c>
      <c r="G5" s="19" t="s">
        <v>60</v>
      </c>
      <c r="H5" s="19" t="s">
        <v>60</v>
      </c>
      <c r="I5" s="19" t="s">
        <v>60</v>
      </c>
      <c r="J5" s="19" t="s">
        <v>60</v>
      </c>
      <c r="K5" s="19" t="s">
        <v>60</v>
      </c>
      <c r="L5" s="19" t="s">
        <v>60</v>
      </c>
      <c r="M5" s="19" t="s">
        <v>60</v>
      </c>
      <c r="N5" s="19" t="s">
        <v>60</v>
      </c>
      <c r="O5" s="33" t="s">
        <v>60</v>
      </c>
      <c r="P5" s="19" t="s">
        <v>60</v>
      </c>
      <c r="Q5" s="19" t="s">
        <v>60</v>
      </c>
      <c r="R5" s="20" t="s">
        <v>60</v>
      </c>
    </row>
    <row r="6" spans="1:18" ht="18.75" customHeight="1">
      <c r="A6" s="17"/>
      <c r="B6" s="18"/>
      <c r="C6" s="288"/>
      <c r="D6" s="251" t="s">
        <v>17</v>
      </c>
      <c r="E6" s="19" t="s">
        <v>17</v>
      </c>
      <c r="F6" s="444" t="s">
        <v>17</v>
      </c>
      <c r="G6" s="19" t="s">
        <v>90</v>
      </c>
      <c r="H6" s="19" t="s">
        <v>17</v>
      </c>
      <c r="I6" s="19" t="s">
        <v>17</v>
      </c>
      <c r="J6" s="19" t="s">
        <v>90</v>
      </c>
      <c r="K6" s="19" t="s">
        <v>17</v>
      </c>
      <c r="L6" s="19" t="s">
        <v>17</v>
      </c>
      <c r="M6" s="19" t="s">
        <v>17</v>
      </c>
      <c r="N6" s="19" t="s">
        <v>17</v>
      </c>
      <c r="O6" s="33" t="s">
        <v>17</v>
      </c>
      <c r="P6" s="19" t="s">
        <v>17</v>
      </c>
      <c r="Q6" s="19" t="s">
        <v>90</v>
      </c>
      <c r="R6" s="20" t="s">
        <v>17</v>
      </c>
    </row>
    <row r="7" spans="1:18" ht="18.75" customHeight="1" thickBot="1">
      <c r="A7" s="21"/>
      <c r="B7" s="22" t="s">
        <v>248</v>
      </c>
      <c r="C7" s="289"/>
      <c r="D7" s="256" t="s">
        <v>18</v>
      </c>
      <c r="E7" s="23" t="s">
        <v>18</v>
      </c>
      <c r="F7" s="453" t="s">
        <v>18</v>
      </c>
      <c r="G7" s="23" t="s">
        <v>1</v>
      </c>
      <c r="H7" s="23" t="s">
        <v>18</v>
      </c>
      <c r="I7" s="23" t="s">
        <v>18</v>
      </c>
      <c r="J7" s="23" t="s">
        <v>83</v>
      </c>
      <c r="K7" s="23" t="s">
        <v>2</v>
      </c>
      <c r="L7" s="23" t="s">
        <v>2</v>
      </c>
      <c r="M7" s="23" t="s">
        <v>2</v>
      </c>
      <c r="N7" s="23" t="s">
        <v>2</v>
      </c>
      <c r="O7" s="38" t="s">
        <v>2</v>
      </c>
      <c r="P7" s="23" t="s">
        <v>2</v>
      </c>
      <c r="Q7" s="23" t="s">
        <v>83</v>
      </c>
      <c r="R7" s="521" t="s">
        <v>2</v>
      </c>
    </row>
    <row r="8" spans="1:18" ht="30" customHeight="1">
      <c r="A8" s="253" t="s">
        <v>42</v>
      </c>
      <c r="B8" s="254" t="s">
        <v>43</v>
      </c>
      <c r="C8" s="290"/>
      <c r="D8" s="253"/>
      <c r="E8" s="15"/>
      <c r="F8" s="443"/>
      <c r="G8" s="15"/>
      <c r="H8" s="255"/>
      <c r="I8" s="15"/>
      <c r="J8" s="15"/>
      <c r="K8" s="15"/>
      <c r="L8" s="15"/>
      <c r="M8" s="15"/>
      <c r="N8" s="15"/>
      <c r="O8" s="15"/>
      <c r="P8" s="15"/>
      <c r="Q8" s="15"/>
      <c r="R8" s="16"/>
    </row>
    <row r="9" spans="1:18" ht="30" customHeight="1" thickBot="1">
      <c r="A9" s="256"/>
      <c r="B9" s="24"/>
      <c r="C9" s="291"/>
      <c r="D9" s="256"/>
      <c r="E9" s="23"/>
      <c r="F9" s="453"/>
      <c r="G9" s="23"/>
      <c r="H9" s="257" t="s">
        <v>282</v>
      </c>
      <c r="I9" s="23"/>
      <c r="J9" s="23"/>
      <c r="K9" s="23"/>
      <c r="L9" s="23"/>
      <c r="M9" s="23"/>
      <c r="N9" s="23"/>
      <c r="O9" s="23"/>
      <c r="P9" s="23"/>
      <c r="Q9" s="23"/>
      <c r="R9" s="521"/>
    </row>
    <row r="10" spans="1:18" ht="18.75" customHeight="1">
      <c r="A10" s="26" t="s">
        <v>293</v>
      </c>
      <c r="B10" s="281" t="s">
        <v>270</v>
      </c>
      <c r="C10" s="292"/>
      <c r="D10" s="282">
        <v>0.25</v>
      </c>
      <c r="E10" s="27">
        <v>0.2986111111111111</v>
      </c>
      <c r="F10" s="454">
        <v>0.3194444444444445</v>
      </c>
      <c r="G10" s="27">
        <v>0.34027777777777773</v>
      </c>
      <c r="H10" s="27">
        <v>0.3819444444444444</v>
      </c>
      <c r="I10" s="27">
        <v>0.4375</v>
      </c>
      <c r="J10" s="27">
        <v>0.47222222222222227</v>
      </c>
      <c r="K10" s="27">
        <v>0.5</v>
      </c>
      <c r="L10" s="27">
        <v>0.548611111111111</v>
      </c>
      <c r="M10" s="27">
        <v>0.6041666666666666</v>
      </c>
      <c r="N10" s="27">
        <v>0.6527777777777778</v>
      </c>
      <c r="O10" s="41">
        <v>0.7152777777777778</v>
      </c>
      <c r="P10" s="27">
        <v>0.75</v>
      </c>
      <c r="Q10" s="27">
        <v>0.8055555555555555</v>
      </c>
      <c r="R10" s="522">
        <v>0.8472222222222222</v>
      </c>
    </row>
    <row r="11" spans="1:18" ht="18.75" customHeight="1">
      <c r="A11" s="283" t="s">
        <v>292</v>
      </c>
      <c r="B11" s="43" t="s">
        <v>291</v>
      </c>
      <c r="C11" s="293"/>
      <c r="D11" s="284">
        <f>D10+0.0056</f>
        <v>0.2556</v>
      </c>
      <c r="E11" s="50">
        <f>E10+0.0056</f>
        <v>0.3042111111111111</v>
      </c>
      <c r="F11" s="448">
        <f>F10+0.0056</f>
        <v>0.32504444444444447</v>
      </c>
      <c r="G11" s="50">
        <f aca="true" t="shared" si="0" ref="G11:R11">G10+0.0056</f>
        <v>0.34587777777777773</v>
      </c>
      <c r="H11" s="50">
        <f t="shared" si="0"/>
        <v>0.3875444444444444</v>
      </c>
      <c r="I11" s="50">
        <f t="shared" si="0"/>
        <v>0.4431</v>
      </c>
      <c r="J11" s="50">
        <f t="shared" si="0"/>
        <v>0.47782222222222226</v>
      </c>
      <c r="K11" s="50">
        <f t="shared" si="0"/>
        <v>0.5056</v>
      </c>
      <c r="L11" s="50">
        <f t="shared" si="0"/>
        <v>0.5542111111111111</v>
      </c>
      <c r="M11" s="50">
        <f t="shared" si="0"/>
        <v>0.6097666666666667</v>
      </c>
      <c r="N11" s="50">
        <f t="shared" si="0"/>
        <v>0.6583777777777778</v>
      </c>
      <c r="O11" s="50">
        <f>O10+0.0119</f>
        <v>0.7271777777777778</v>
      </c>
      <c r="P11" s="50">
        <f t="shared" si="0"/>
        <v>0.7556</v>
      </c>
      <c r="Q11" s="50">
        <f t="shared" si="0"/>
        <v>0.8111555555555555</v>
      </c>
      <c r="R11" s="56">
        <f t="shared" si="0"/>
        <v>0.8528222222222223</v>
      </c>
    </row>
    <row r="12" spans="1:18" ht="18.75" customHeight="1">
      <c r="A12" s="78" t="s">
        <v>100</v>
      </c>
      <c r="B12" s="43" t="s">
        <v>97</v>
      </c>
      <c r="C12" s="293"/>
      <c r="D12" s="263">
        <f>D11+0.007</f>
        <v>0.2626</v>
      </c>
      <c r="E12" s="62">
        <f>E11+0.007</f>
        <v>0.3112111111111111</v>
      </c>
      <c r="F12" s="455">
        <f>F11+0.007</f>
        <v>0.3320444444444445</v>
      </c>
      <c r="G12" s="62">
        <f aca="true" t="shared" si="1" ref="G12:R12">G11+0.007</f>
        <v>0.35287777777777773</v>
      </c>
      <c r="H12" s="62">
        <f t="shared" si="1"/>
        <v>0.3945444444444444</v>
      </c>
      <c r="I12" s="62">
        <f t="shared" si="1"/>
        <v>0.4501</v>
      </c>
      <c r="J12" s="62">
        <f t="shared" si="1"/>
        <v>0.48482222222222227</v>
      </c>
      <c r="K12" s="62">
        <f t="shared" si="1"/>
        <v>0.5126000000000001</v>
      </c>
      <c r="L12" s="62">
        <f t="shared" si="1"/>
        <v>0.5612111111111111</v>
      </c>
      <c r="M12" s="62">
        <f t="shared" si="1"/>
        <v>0.6167666666666667</v>
      </c>
      <c r="N12" s="62">
        <f t="shared" si="1"/>
        <v>0.6653777777777778</v>
      </c>
      <c r="O12" s="45">
        <f>O11+0.0049</f>
        <v>0.7320777777777778</v>
      </c>
      <c r="P12" s="62">
        <f t="shared" si="1"/>
        <v>0.7626000000000001</v>
      </c>
      <c r="Q12" s="62">
        <f t="shared" si="1"/>
        <v>0.8181555555555555</v>
      </c>
      <c r="R12" s="64">
        <f t="shared" si="1"/>
        <v>0.8598222222222223</v>
      </c>
    </row>
    <row r="13" spans="1:18" ht="18.75" customHeight="1">
      <c r="A13" s="25" t="s">
        <v>161</v>
      </c>
      <c r="B13" s="5" t="s">
        <v>162</v>
      </c>
      <c r="C13" s="294"/>
      <c r="D13" s="264">
        <f>D12+0.0035</f>
        <v>0.2661</v>
      </c>
      <c r="E13" s="7">
        <f>E12+0.0035</f>
        <v>0.3147111111111111</v>
      </c>
      <c r="F13" s="456">
        <f>F12+0.0035</f>
        <v>0.3355444444444445</v>
      </c>
      <c r="G13" s="7">
        <f aca="true" t="shared" si="2" ref="G13:R13">G12+0.0035</f>
        <v>0.35637777777777774</v>
      </c>
      <c r="H13" s="7">
        <f t="shared" si="2"/>
        <v>0.3980444444444444</v>
      </c>
      <c r="I13" s="7">
        <f t="shared" si="2"/>
        <v>0.4536</v>
      </c>
      <c r="J13" s="7">
        <f t="shared" si="2"/>
        <v>0.48832222222222227</v>
      </c>
      <c r="K13" s="7">
        <f t="shared" si="2"/>
        <v>0.5161</v>
      </c>
      <c r="L13" s="7">
        <f t="shared" si="2"/>
        <v>0.564711111111111</v>
      </c>
      <c r="M13" s="7">
        <f t="shared" si="2"/>
        <v>0.6202666666666666</v>
      </c>
      <c r="N13" s="7">
        <f t="shared" si="2"/>
        <v>0.6688777777777778</v>
      </c>
      <c r="O13" s="50">
        <f>O12+0.0063</f>
        <v>0.7383777777777778</v>
      </c>
      <c r="P13" s="7">
        <f t="shared" si="2"/>
        <v>0.7661</v>
      </c>
      <c r="Q13" s="7">
        <f t="shared" si="2"/>
        <v>0.8216555555555555</v>
      </c>
      <c r="R13" s="8">
        <f t="shared" si="2"/>
        <v>0.8633222222222222</v>
      </c>
    </row>
    <row r="14" spans="1:18" ht="18.75" customHeight="1">
      <c r="A14" s="25" t="s">
        <v>171</v>
      </c>
      <c r="B14" s="5" t="s">
        <v>163</v>
      </c>
      <c r="C14" s="294"/>
      <c r="D14" s="264">
        <f>D13+0.0049</f>
        <v>0.271</v>
      </c>
      <c r="E14" s="7">
        <f>E13+0.0049</f>
        <v>0.3196111111111111</v>
      </c>
      <c r="F14" s="456">
        <f>F13+0.0049</f>
        <v>0.3404444444444445</v>
      </c>
      <c r="G14" s="7">
        <f aca="true" t="shared" si="3" ref="G14:R14">G13+0.0049</f>
        <v>0.36127777777777775</v>
      </c>
      <c r="H14" s="7">
        <f t="shared" si="3"/>
        <v>0.40294444444444444</v>
      </c>
      <c r="I14" s="7">
        <f t="shared" si="3"/>
        <v>0.4585</v>
      </c>
      <c r="J14" s="7">
        <f t="shared" si="3"/>
        <v>0.4932222222222223</v>
      </c>
      <c r="K14" s="7">
        <f t="shared" si="3"/>
        <v>0.521</v>
      </c>
      <c r="L14" s="7">
        <f t="shared" si="3"/>
        <v>0.5696111111111111</v>
      </c>
      <c r="M14" s="7">
        <f t="shared" si="3"/>
        <v>0.6251666666666666</v>
      </c>
      <c r="N14" s="7">
        <f t="shared" si="3"/>
        <v>0.6737777777777778</v>
      </c>
      <c r="O14" s="50">
        <f t="shared" si="3"/>
        <v>0.7432777777777778</v>
      </c>
      <c r="P14" s="7">
        <f t="shared" si="3"/>
        <v>0.771</v>
      </c>
      <c r="Q14" s="7">
        <f t="shared" si="3"/>
        <v>0.8265555555555555</v>
      </c>
      <c r="R14" s="8">
        <f t="shared" si="3"/>
        <v>0.8682222222222222</v>
      </c>
    </row>
    <row r="15" spans="1:18" ht="20.25" customHeight="1">
      <c r="A15" s="525" t="s">
        <v>204</v>
      </c>
      <c r="B15" s="526" t="s">
        <v>205</v>
      </c>
      <c r="C15" s="532"/>
      <c r="D15" s="528">
        <f>D14+0.0035</f>
        <v>0.2745</v>
      </c>
      <c r="E15" s="529">
        <f>E14+0.0035</f>
        <v>0.3231111111111111</v>
      </c>
      <c r="F15" s="530">
        <f>F14+0.0035</f>
        <v>0.3439444444444445</v>
      </c>
      <c r="G15" s="533" t="s">
        <v>208</v>
      </c>
      <c r="H15" s="533">
        <f aca="true" t="shared" si="4" ref="H15:R15">H14+0.0035</f>
        <v>0.40644444444444444</v>
      </c>
      <c r="I15" s="533">
        <f t="shared" si="4"/>
        <v>0.462</v>
      </c>
      <c r="J15" s="533" t="s">
        <v>208</v>
      </c>
      <c r="K15" s="533">
        <f t="shared" si="4"/>
        <v>0.5245</v>
      </c>
      <c r="L15" s="533">
        <f t="shared" si="4"/>
        <v>0.573111111111111</v>
      </c>
      <c r="M15" s="533">
        <f t="shared" si="4"/>
        <v>0.6286666666666666</v>
      </c>
      <c r="N15" s="533">
        <f t="shared" si="4"/>
        <v>0.6772777777777778</v>
      </c>
      <c r="O15" s="533">
        <f t="shared" si="4"/>
        <v>0.7467777777777778</v>
      </c>
      <c r="P15" s="533">
        <f t="shared" si="4"/>
        <v>0.7745</v>
      </c>
      <c r="Q15" s="533" t="s">
        <v>208</v>
      </c>
      <c r="R15" s="534">
        <f t="shared" si="4"/>
        <v>0.8717222222222222</v>
      </c>
    </row>
    <row r="16" spans="1:18" ht="18.75" customHeight="1">
      <c r="A16" s="25" t="s">
        <v>33</v>
      </c>
      <c r="B16" s="5" t="s">
        <v>164</v>
      </c>
      <c r="C16" s="294"/>
      <c r="D16" s="264">
        <f>D15+0.007</f>
        <v>0.28150000000000003</v>
      </c>
      <c r="E16" s="6">
        <f>E15+0.007</f>
        <v>0.33011111111111113</v>
      </c>
      <c r="F16" s="457">
        <f>F15+0.007</f>
        <v>0.3509444444444445</v>
      </c>
      <c r="G16" s="7">
        <f>G14+0.007</f>
        <v>0.36827777777777776</v>
      </c>
      <c r="H16" s="6">
        <f>H15+0.007</f>
        <v>0.41344444444444445</v>
      </c>
      <c r="I16" s="6">
        <f>I15+0.007</f>
        <v>0.46900000000000003</v>
      </c>
      <c r="J16" s="7">
        <f>J14+0.007</f>
        <v>0.5002222222222222</v>
      </c>
      <c r="K16" s="6">
        <f aca="true" t="shared" si="5" ref="K16:P16">K15+0.007</f>
        <v>0.5315</v>
      </c>
      <c r="L16" s="6">
        <f t="shared" si="5"/>
        <v>0.580111111111111</v>
      </c>
      <c r="M16" s="6">
        <f t="shared" si="5"/>
        <v>0.6356666666666666</v>
      </c>
      <c r="N16" s="6">
        <f t="shared" si="5"/>
        <v>0.6842777777777778</v>
      </c>
      <c r="O16" s="54">
        <f>O15+0.0091</f>
        <v>0.7558777777777778</v>
      </c>
      <c r="P16" s="6">
        <f t="shared" si="5"/>
        <v>0.7815</v>
      </c>
      <c r="Q16" s="7">
        <f>Q14+0.007</f>
        <v>0.8335555555555555</v>
      </c>
      <c r="R16" s="523">
        <f>R15+0.007</f>
        <v>0.8787222222222222</v>
      </c>
    </row>
    <row r="17" spans="1:18" ht="18.75" customHeight="1">
      <c r="A17" s="25" t="s">
        <v>3</v>
      </c>
      <c r="B17" s="5" t="s">
        <v>4</v>
      </c>
      <c r="C17" s="294"/>
      <c r="D17" s="264">
        <f aca="true" t="shared" si="6" ref="D17:E19">D16+0.0035</f>
        <v>0.28500000000000003</v>
      </c>
      <c r="E17" s="6">
        <f t="shared" si="6"/>
        <v>0.33361111111111114</v>
      </c>
      <c r="F17" s="457">
        <f>F16+0.0035</f>
        <v>0.3544444444444445</v>
      </c>
      <c r="G17" s="7">
        <f aca="true" t="shared" si="7" ref="G17:R18">G16+0.0035</f>
        <v>0.37177777777777776</v>
      </c>
      <c r="H17" s="7">
        <f t="shared" si="7"/>
        <v>0.41694444444444445</v>
      </c>
      <c r="I17" s="7">
        <f t="shared" si="7"/>
        <v>0.47250000000000003</v>
      </c>
      <c r="J17" s="7">
        <f t="shared" si="7"/>
        <v>0.5037222222222222</v>
      </c>
      <c r="K17" s="7">
        <f t="shared" si="7"/>
        <v>0.5349999999999999</v>
      </c>
      <c r="L17" s="7">
        <f t="shared" si="7"/>
        <v>0.583611111111111</v>
      </c>
      <c r="M17" s="7">
        <f t="shared" si="7"/>
        <v>0.6391666666666665</v>
      </c>
      <c r="N17" s="7">
        <f t="shared" si="7"/>
        <v>0.6877777777777777</v>
      </c>
      <c r="O17" s="50">
        <f t="shared" si="7"/>
        <v>0.7593777777777777</v>
      </c>
      <c r="P17" s="7">
        <f t="shared" si="7"/>
        <v>0.7849999999999999</v>
      </c>
      <c r="Q17" s="7">
        <f t="shared" si="7"/>
        <v>0.8370555555555554</v>
      </c>
      <c r="R17" s="8">
        <f t="shared" si="7"/>
        <v>0.8822222222222221</v>
      </c>
    </row>
    <row r="18" spans="1:18" ht="18.75" customHeight="1">
      <c r="A18" s="25" t="s">
        <v>5</v>
      </c>
      <c r="B18" s="5" t="s">
        <v>6</v>
      </c>
      <c r="C18" s="294"/>
      <c r="D18" s="264">
        <f t="shared" si="6"/>
        <v>0.28850000000000003</v>
      </c>
      <c r="E18" s="6">
        <f t="shared" si="6"/>
        <v>0.33711111111111114</v>
      </c>
      <c r="F18" s="457">
        <f>F17+0.0035</f>
        <v>0.3579444444444445</v>
      </c>
      <c r="G18" s="6">
        <f t="shared" si="7"/>
        <v>0.37527777777777777</v>
      </c>
      <c r="H18" s="6">
        <f t="shared" si="7"/>
        <v>0.42044444444444445</v>
      </c>
      <c r="I18" s="6">
        <f t="shared" si="7"/>
        <v>0.47600000000000003</v>
      </c>
      <c r="J18" s="6">
        <f t="shared" si="7"/>
        <v>0.5072222222222221</v>
      </c>
      <c r="K18" s="6">
        <f t="shared" si="7"/>
        <v>0.5384999999999999</v>
      </c>
      <c r="L18" s="6">
        <f t="shared" si="7"/>
        <v>0.5871111111111109</v>
      </c>
      <c r="M18" s="6">
        <f t="shared" si="7"/>
        <v>0.6426666666666665</v>
      </c>
      <c r="N18" s="6">
        <f t="shared" si="7"/>
        <v>0.6912777777777777</v>
      </c>
      <c r="O18" s="54">
        <f>O17+0.0042</f>
        <v>0.7635777777777777</v>
      </c>
      <c r="P18" s="6">
        <f t="shared" si="7"/>
        <v>0.7884999999999999</v>
      </c>
      <c r="Q18" s="6">
        <f t="shared" si="7"/>
        <v>0.8405555555555554</v>
      </c>
      <c r="R18" s="523">
        <f t="shared" si="7"/>
        <v>0.8857222222222221</v>
      </c>
    </row>
    <row r="19" spans="1:18" ht="18.75" customHeight="1">
      <c r="A19" s="25" t="s">
        <v>7</v>
      </c>
      <c r="B19" s="5" t="s">
        <v>8</v>
      </c>
      <c r="C19" s="294"/>
      <c r="D19" s="264">
        <f t="shared" si="6"/>
        <v>0.29200000000000004</v>
      </c>
      <c r="E19" s="6">
        <f t="shared" si="6"/>
        <v>0.34061111111111114</v>
      </c>
      <c r="F19" s="457">
        <f>F18+0.0035</f>
        <v>0.3614444444444445</v>
      </c>
      <c r="G19" s="7">
        <f aca="true" t="shared" si="8" ref="G19:H23">G18+0.0035</f>
        <v>0.37877777777777777</v>
      </c>
      <c r="H19" s="7">
        <f t="shared" si="8"/>
        <v>0.42394444444444446</v>
      </c>
      <c r="I19" s="7">
        <f>I18+0.0035</f>
        <v>0.47950000000000004</v>
      </c>
      <c r="J19" s="7">
        <f aca="true" t="shared" si="9" ref="J19:K23">J18+0.0035</f>
        <v>0.5107222222222221</v>
      </c>
      <c r="K19" s="7">
        <f t="shared" si="9"/>
        <v>0.5419999999999998</v>
      </c>
      <c r="L19" s="7">
        <f>L18+0.0035</f>
        <v>0.5906111111111109</v>
      </c>
      <c r="M19" s="7">
        <f>M18+0.0035</f>
        <v>0.6461666666666664</v>
      </c>
      <c r="N19" s="7">
        <f>N18+0.0035</f>
        <v>0.6947777777777776</v>
      </c>
      <c r="O19" s="50">
        <f>O18+0.0028</f>
        <v>0.7663777777777777</v>
      </c>
      <c r="P19" s="7">
        <f>P18+0.0035</f>
        <v>0.7919999999999998</v>
      </c>
      <c r="Q19" s="7">
        <f>Q18+0.0035</f>
        <v>0.8440555555555553</v>
      </c>
      <c r="R19" s="8">
        <f>R18+0.0035</f>
        <v>0.889222222222222</v>
      </c>
    </row>
    <row r="20" spans="1:18" ht="18.75" customHeight="1">
      <c r="A20" s="25" t="s">
        <v>9</v>
      </c>
      <c r="B20" s="5" t="s">
        <v>10</v>
      </c>
      <c r="C20" s="294"/>
      <c r="D20" s="264">
        <f>D19+0.0021</f>
        <v>0.29410000000000003</v>
      </c>
      <c r="E20" s="6">
        <f>E19+0.0021</f>
        <v>0.34271111111111113</v>
      </c>
      <c r="F20" s="457">
        <f>F19+0.0021</f>
        <v>0.3635444444444445</v>
      </c>
      <c r="G20" s="7">
        <f aca="true" t="shared" si="10" ref="G20:R20">G19+0.0021</f>
        <v>0.38087777777777776</v>
      </c>
      <c r="H20" s="7">
        <f t="shared" si="10"/>
        <v>0.42604444444444445</v>
      </c>
      <c r="I20" s="7">
        <f t="shared" si="10"/>
        <v>0.48160000000000003</v>
      </c>
      <c r="J20" s="7">
        <f t="shared" si="10"/>
        <v>0.5128222222222221</v>
      </c>
      <c r="K20" s="7">
        <f t="shared" si="10"/>
        <v>0.5440999999999998</v>
      </c>
      <c r="L20" s="7">
        <f t="shared" si="10"/>
        <v>0.5927111111111109</v>
      </c>
      <c r="M20" s="7">
        <f t="shared" si="10"/>
        <v>0.6482666666666664</v>
      </c>
      <c r="N20" s="7">
        <f t="shared" si="10"/>
        <v>0.6968777777777776</v>
      </c>
      <c r="O20" s="50">
        <f t="shared" si="10"/>
        <v>0.7684777777777777</v>
      </c>
      <c r="P20" s="7">
        <f t="shared" si="10"/>
        <v>0.7940999999999998</v>
      </c>
      <c r="Q20" s="7">
        <f t="shared" si="10"/>
        <v>0.8461555555555553</v>
      </c>
      <c r="R20" s="8">
        <f t="shared" si="10"/>
        <v>0.891322222222222</v>
      </c>
    </row>
    <row r="21" spans="1:18" ht="18.75" customHeight="1">
      <c r="A21" s="25" t="s">
        <v>11</v>
      </c>
      <c r="B21" s="5" t="s">
        <v>12</v>
      </c>
      <c r="C21" s="294"/>
      <c r="D21" s="264">
        <f aca="true" t="shared" si="11" ref="D21:E23">D20+0.0035</f>
        <v>0.29760000000000003</v>
      </c>
      <c r="E21" s="6">
        <f t="shared" si="11"/>
        <v>0.34621111111111114</v>
      </c>
      <c r="F21" s="457">
        <f>F20+0.0035</f>
        <v>0.3670444444444445</v>
      </c>
      <c r="G21" s="7">
        <f aca="true" t="shared" si="12" ref="G21:R21">G20+0.0035</f>
        <v>0.38437777777777776</v>
      </c>
      <c r="H21" s="7">
        <f t="shared" si="12"/>
        <v>0.42954444444444445</v>
      </c>
      <c r="I21" s="7">
        <f t="shared" si="12"/>
        <v>0.48510000000000003</v>
      </c>
      <c r="J21" s="7">
        <f t="shared" si="12"/>
        <v>0.516322222222222</v>
      </c>
      <c r="K21" s="7">
        <f t="shared" si="12"/>
        <v>0.5475999999999998</v>
      </c>
      <c r="L21" s="7">
        <f t="shared" si="12"/>
        <v>0.5962111111111108</v>
      </c>
      <c r="M21" s="7">
        <f t="shared" si="12"/>
        <v>0.6517666666666664</v>
      </c>
      <c r="N21" s="7">
        <f t="shared" si="12"/>
        <v>0.7003777777777775</v>
      </c>
      <c r="O21" s="50">
        <f>O20+0.0042</f>
        <v>0.7726777777777777</v>
      </c>
      <c r="P21" s="7">
        <f t="shared" si="12"/>
        <v>0.7975999999999998</v>
      </c>
      <c r="Q21" s="7">
        <f t="shared" si="12"/>
        <v>0.8496555555555553</v>
      </c>
      <c r="R21" s="8">
        <f t="shared" si="12"/>
        <v>0.894822222222222</v>
      </c>
    </row>
    <row r="22" spans="1:18" ht="18.75" customHeight="1">
      <c r="A22" s="25" t="s">
        <v>13</v>
      </c>
      <c r="B22" s="5" t="s">
        <v>14</v>
      </c>
      <c r="C22" s="294"/>
      <c r="D22" s="264">
        <f t="shared" si="11"/>
        <v>0.30110000000000003</v>
      </c>
      <c r="E22" s="6">
        <f t="shared" si="11"/>
        <v>0.34971111111111114</v>
      </c>
      <c r="F22" s="457">
        <f>F21+0.0035</f>
        <v>0.3705444444444445</v>
      </c>
      <c r="G22" s="7">
        <f t="shared" si="8"/>
        <v>0.38787777777777777</v>
      </c>
      <c r="H22" s="7">
        <f t="shared" si="8"/>
        <v>0.43304444444444445</v>
      </c>
      <c r="I22" s="7">
        <f>I21+0.0035</f>
        <v>0.48860000000000003</v>
      </c>
      <c r="J22" s="7">
        <f t="shared" si="9"/>
        <v>0.519822222222222</v>
      </c>
      <c r="K22" s="7">
        <f t="shared" si="9"/>
        <v>0.5510999999999997</v>
      </c>
      <c r="L22" s="7">
        <f aca="true" t="shared" si="13" ref="L22:N23">L21+0.0035</f>
        <v>0.5997111111111108</v>
      </c>
      <c r="M22" s="7">
        <f t="shared" si="13"/>
        <v>0.6552666666666663</v>
      </c>
      <c r="N22" s="7">
        <f t="shared" si="13"/>
        <v>0.7038777777777775</v>
      </c>
      <c r="O22" s="50">
        <f>O21+0.0035</f>
        <v>0.7761777777777776</v>
      </c>
      <c r="P22" s="7">
        <f>P21+0.0035</f>
        <v>0.8010999999999997</v>
      </c>
      <c r="Q22" s="7">
        <f>Q21+0.0035</f>
        <v>0.8531555555555552</v>
      </c>
      <c r="R22" s="8">
        <f>R21+0.0035</f>
        <v>0.8983222222222219</v>
      </c>
    </row>
    <row r="23" spans="1:18" ht="18.75" customHeight="1">
      <c r="A23" s="25" t="s">
        <v>15</v>
      </c>
      <c r="B23" s="5" t="s">
        <v>16</v>
      </c>
      <c r="C23" s="294"/>
      <c r="D23" s="264">
        <f t="shared" si="11"/>
        <v>0.30460000000000004</v>
      </c>
      <c r="E23" s="6">
        <f t="shared" si="11"/>
        <v>0.35321111111111114</v>
      </c>
      <c r="F23" s="457">
        <f>F22+0.0035</f>
        <v>0.3740444444444445</v>
      </c>
      <c r="G23" s="7">
        <f t="shared" si="8"/>
        <v>0.39137777777777777</v>
      </c>
      <c r="H23" s="7">
        <f t="shared" si="8"/>
        <v>0.43654444444444446</v>
      </c>
      <c r="I23" s="7">
        <f>I22+0.0035</f>
        <v>0.49210000000000004</v>
      </c>
      <c r="J23" s="7">
        <f t="shared" si="9"/>
        <v>0.5233222222222219</v>
      </c>
      <c r="K23" s="7">
        <f t="shared" si="9"/>
        <v>0.5545999999999996</v>
      </c>
      <c r="L23" s="7">
        <f t="shared" si="13"/>
        <v>0.6032111111111107</v>
      </c>
      <c r="M23" s="7">
        <f t="shared" si="13"/>
        <v>0.6587666666666663</v>
      </c>
      <c r="N23" s="7">
        <f t="shared" si="13"/>
        <v>0.7073777777777774</v>
      </c>
      <c r="O23" s="50">
        <f>O22+0.0028</f>
        <v>0.7789777777777777</v>
      </c>
      <c r="P23" s="7">
        <f>P22+0.0035</f>
        <v>0.8045999999999996</v>
      </c>
      <c r="Q23" s="7">
        <f>Q22+0.0035</f>
        <v>0.8566555555555552</v>
      </c>
      <c r="R23" s="8">
        <f>R22+0.0035</f>
        <v>0.9018222222222219</v>
      </c>
    </row>
    <row r="24" spans="1:18" ht="18.75" customHeight="1">
      <c r="A24" s="578" t="s">
        <v>17</v>
      </c>
      <c r="B24" s="567" t="s">
        <v>18</v>
      </c>
      <c r="C24" s="298" t="s">
        <v>297</v>
      </c>
      <c r="D24" s="264">
        <f>D23+0.007</f>
        <v>0.31160000000000004</v>
      </c>
      <c r="E24" s="6">
        <f>E23+0.007</f>
        <v>0.36021111111111115</v>
      </c>
      <c r="F24" s="457">
        <f>F23+0.007</f>
        <v>0.3810444444444445</v>
      </c>
      <c r="G24" s="7">
        <f aca="true" t="shared" si="14" ref="G24:R24">G23+0.007</f>
        <v>0.3983777777777778</v>
      </c>
      <c r="H24" s="7">
        <f t="shared" si="14"/>
        <v>0.44354444444444446</v>
      </c>
      <c r="I24" s="7">
        <f t="shared" si="14"/>
        <v>0.49910000000000004</v>
      </c>
      <c r="J24" s="7">
        <f t="shared" si="14"/>
        <v>0.5303222222222219</v>
      </c>
      <c r="K24" s="7">
        <f t="shared" si="14"/>
        <v>0.5615999999999997</v>
      </c>
      <c r="L24" s="7">
        <f t="shared" si="14"/>
        <v>0.6102111111111107</v>
      </c>
      <c r="M24" s="7">
        <f t="shared" si="14"/>
        <v>0.6657666666666663</v>
      </c>
      <c r="N24" s="7">
        <f t="shared" si="14"/>
        <v>0.7143777777777774</v>
      </c>
      <c r="O24" s="50">
        <f t="shared" si="14"/>
        <v>0.7859777777777777</v>
      </c>
      <c r="P24" s="7">
        <f t="shared" si="14"/>
        <v>0.8115999999999997</v>
      </c>
      <c r="Q24" s="7">
        <f t="shared" si="14"/>
        <v>0.8636555555555552</v>
      </c>
      <c r="R24" s="8">
        <f t="shared" si="14"/>
        <v>0.9088222222222219</v>
      </c>
    </row>
    <row r="25" spans="1:18" ht="18.75" customHeight="1" thickBot="1">
      <c r="A25" s="579"/>
      <c r="B25" s="568"/>
      <c r="C25" s="299" t="s">
        <v>298</v>
      </c>
      <c r="D25" s="277"/>
      <c r="E25" s="63"/>
      <c r="F25" s="455"/>
      <c r="G25" s="62">
        <v>0.40277777777777773</v>
      </c>
      <c r="H25" s="62"/>
      <c r="I25" s="62"/>
      <c r="J25" s="62">
        <v>0.5277777777777778</v>
      </c>
      <c r="K25" s="62"/>
      <c r="L25" s="62"/>
      <c r="M25" s="62"/>
      <c r="N25" s="62"/>
      <c r="O25" s="429"/>
      <c r="P25" s="62"/>
      <c r="Q25" s="62">
        <v>0.8680555555555555</v>
      </c>
      <c r="R25" s="524"/>
    </row>
    <row r="26" spans="1:18" ht="18.75" customHeight="1">
      <c r="A26" s="26" t="s">
        <v>165</v>
      </c>
      <c r="B26" s="10" t="s">
        <v>166</v>
      </c>
      <c r="C26" s="295"/>
      <c r="D26" s="558" t="s">
        <v>189</v>
      </c>
      <c r="E26" s="564" t="s">
        <v>202</v>
      </c>
      <c r="F26" s="454"/>
      <c r="G26" s="27">
        <f>G25+0.007</f>
        <v>0.40977777777777774</v>
      </c>
      <c r="H26" s="564" t="s">
        <v>202</v>
      </c>
      <c r="I26" s="564" t="s">
        <v>202</v>
      </c>
      <c r="J26" s="27">
        <f>J25+0.007</f>
        <v>0.5347777777777778</v>
      </c>
      <c r="K26" s="564" t="s">
        <v>202</v>
      </c>
      <c r="L26" s="564" t="s">
        <v>202</v>
      </c>
      <c r="M26" s="564" t="s">
        <v>202</v>
      </c>
      <c r="N26" s="564" t="s">
        <v>189</v>
      </c>
      <c r="O26" s="561"/>
      <c r="P26" s="564" t="s">
        <v>203</v>
      </c>
      <c r="Q26" s="27">
        <f>Q25+0.007</f>
        <v>0.8750555555555555</v>
      </c>
      <c r="R26" s="573"/>
    </row>
    <row r="27" spans="1:18" ht="18.75" customHeight="1">
      <c r="A27" s="25" t="s">
        <v>167</v>
      </c>
      <c r="B27" s="11" t="s">
        <v>168</v>
      </c>
      <c r="C27" s="296"/>
      <c r="D27" s="559"/>
      <c r="E27" s="565"/>
      <c r="F27" s="456"/>
      <c r="G27" s="7">
        <f>G26+0.0028</f>
        <v>0.41257777777777777</v>
      </c>
      <c r="H27" s="565"/>
      <c r="I27" s="565"/>
      <c r="J27" s="7">
        <f>J26+0.0028</f>
        <v>0.5375777777777778</v>
      </c>
      <c r="K27" s="565"/>
      <c r="L27" s="565"/>
      <c r="M27" s="565"/>
      <c r="N27" s="565"/>
      <c r="O27" s="562"/>
      <c r="P27" s="565"/>
      <c r="Q27" s="7">
        <f>Q26+0.0028</f>
        <v>0.8778555555555555</v>
      </c>
      <c r="R27" s="574"/>
    </row>
    <row r="28" spans="1:18" ht="18.75" customHeight="1">
      <c r="A28" s="25" t="s">
        <v>169</v>
      </c>
      <c r="B28" s="11" t="s">
        <v>170</v>
      </c>
      <c r="C28" s="296"/>
      <c r="D28" s="559"/>
      <c r="E28" s="565"/>
      <c r="F28" s="456"/>
      <c r="G28" s="7">
        <f>G27+0.0056</f>
        <v>0.41817777777777776</v>
      </c>
      <c r="H28" s="565"/>
      <c r="I28" s="565"/>
      <c r="J28" s="7">
        <f>J27+0.0056</f>
        <v>0.5431777777777779</v>
      </c>
      <c r="K28" s="565"/>
      <c r="L28" s="565"/>
      <c r="M28" s="565"/>
      <c r="N28" s="565"/>
      <c r="O28" s="562"/>
      <c r="P28" s="565"/>
      <c r="Q28" s="7">
        <f>Q27+0.0056</f>
        <v>0.8834555555555555</v>
      </c>
      <c r="R28" s="574"/>
    </row>
    <row r="29" spans="1:18" ht="18.75" customHeight="1" thickBot="1">
      <c r="A29" s="144" t="s">
        <v>90</v>
      </c>
      <c r="B29" s="12" t="s">
        <v>83</v>
      </c>
      <c r="C29" s="297"/>
      <c r="D29" s="560"/>
      <c r="E29" s="566"/>
      <c r="F29" s="458"/>
      <c r="G29" s="28">
        <f>G28+0.0021</f>
        <v>0.42027777777777775</v>
      </c>
      <c r="H29" s="566"/>
      <c r="I29" s="566"/>
      <c r="J29" s="28">
        <f>J28+0.0021</f>
        <v>0.5452777777777779</v>
      </c>
      <c r="K29" s="566"/>
      <c r="L29" s="566"/>
      <c r="M29" s="566"/>
      <c r="N29" s="566"/>
      <c r="O29" s="563"/>
      <c r="P29" s="566"/>
      <c r="Q29" s="28">
        <f>Q28+0.0021</f>
        <v>0.8855555555555555</v>
      </c>
      <c r="R29" s="575"/>
    </row>
    <row r="30" spans="1:18" ht="21" customHeight="1">
      <c r="A30" s="569" t="s">
        <v>207</v>
      </c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</row>
    <row r="31" spans="1:18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59" ht="27" customHeight="1" thickBot="1">
      <c r="A33" s="570" t="s">
        <v>255</v>
      </c>
      <c r="B33" s="570"/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18" ht="18.75" customHeight="1">
      <c r="A34" s="571" t="s">
        <v>39</v>
      </c>
      <c r="B34" s="572"/>
      <c r="C34" s="29"/>
      <c r="D34" s="151">
        <v>1121</v>
      </c>
      <c r="E34" s="61">
        <v>1121</v>
      </c>
      <c r="F34" s="61">
        <v>1121</v>
      </c>
      <c r="G34" s="61">
        <v>1121</v>
      </c>
      <c r="H34" s="61">
        <v>1122</v>
      </c>
      <c r="I34" s="61">
        <v>1121</v>
      </c>
      <c r="J34" s="61">
        <v>1122</v>
      </c>
      <c r="K34" s="61">
        <v>1121</v>
      </c>
      <c r="L34" s="61">
        <v>1121</v>
      </c>
      <c r="M34" s="61">
        <v>1122</v>
      </c>
      <c r="N34" s="61">
        <v>1121</v>
      </c>
      <c r="O34" s="61">
        <v>1121</v>
      </c>
      <c r="P34" s="61">
        <v>1121</v>
      </c>
      <c r="Q34" s="440">
        <v>1121</v>
      </c>
      <c r="R34" s="141">
        <v>1121</v>
      </c>
    </row>
    <row r="35" spans="1:18" ht="18.75" customHeight="1">
      <c r="A35" s="30"/>
      <c r="B35" s="31"/>
      <c r="C35" s="101"/>
      <c r="D35" s="150" t="s">
        <v>17</v>
      </c>
      <c r="E35" s="33" t="s">
        <v>17</v>
      </c>
      <c r="F35" s="33" t="s">
        <v>17</v>
      </c>
      <c r="G35" s="33" t="s">
        <v>17</v>
      </c>
      <c r="H35" s="33" t="s">
        <v>90</v>
      </c>
      <c r="I35" s="33" t="s">
        <v>17</v>
      </c>
      <c r="J35" s="33" t="s">
        <v>90</v>
      </c>
      <c r="K35" s="33" t="s">
        <v>17</v>
      </c>
      <c r="L35" s="33" t="s">
        <v>17</v>
      </c>
      <c r="M35" s="33" t="s">
        <v>90</v>
      </c>
      <c r="N35" s="33" t="s">
        <v>17</v>
      </c>
      <c r="O35" s="33" t="s">
        <v>17</v>
      </c>
      <c r="P35" s="33" t="s">
        <v>17</v>
      </c>
      <c r="Q35" s="441" t="s">
        <v>17</v>
      </c>
      <c r="R35" s="34" t="s">
        <v>17</v>
      </c>
    </row>
    <row r="36" spans="1:18" ht="18.75" customHeight="1">
      <c r="A36" s="30"/>
      <c r="B36" s="31"/>
      <c r="C36" s="101"/>
      <c r="D36" s="150" t="s">
        <v>18</v>
      </c>
      <c r="E36" s="33" t="s">
        <v>18</v>
      </c>
      <c r="F36" s="33" t="s">
        <v>18</v>
      </c>
      <c r="G36" s="33" t="s">
        <v>18</v>
      </c>
      <c r="H36" s="33" t="s">
        <v>83</v>
      </c>
      <c r="I36" s="33" t="s">
        <v>18</v>
      </c>
      <c r="J36" s="33" t="s">
        <v>83</v>
      </c>
      <c r="K36" s="33" t="s">
        <v>18</v>
      </c>
      <c r="L36" s="33" t="s">
        <v>18</v>
      </c>
      <c r="M36" s="33" t="s">
        <v>83</v>
      </c>
      <c r="N36" s="33" t="s">
        <v>18</v>
      </c>
      <c r="O36" s="33" t="s">
        <v>18</v>
      </c>
      <c r="P36" s="33" t="s">
        <v>18</v>
      </c>
      <c r="Q36" s="441" t="s">
        <v>18</v>
      </c>
      <c r="R36" s="34" t="s">
        <v>18</v>
      </c>
    </row>
    <row r="37" spans="1:18" ht="18.75" customHeight="1">
      <c r="A37" s="30"/>
      <c r="B37" s="31"/>
      <c r="C37" s="101"/>
      <c r="D37" s="150" t="s">
        <v>60</v>
      </c>
      <c r="E37" s="33" t="s">
        <v>60</v>
      </c>
      <c r="F37" s="33" t="s">
        <v>60</v>
      </c>
      <c r="G37" s="33" t="s">
        <v>60</v>
      </c>
      <c r="H37" s="33" t="s">
        <v>60</v>
      </c>
      <c r="I37" s="33" t="s">
        <v>60</v>
      </c>
      <c r="J37" s="33" t="s">
        <v>60</v>
      </c>
      <c r="K37" s="33" t="s">
        <v>60</v>
      </c>
      <c r="L37" s="33" t="s">
        <v>60</v>
      </c>
      <c r="M37" s="33" t="s">
        <v>60</v>
      </c>
      <c r="N37" s="33" t="s">
        <v>60</v>
      </c>
      <c r="O37" s="33" t="s">
        <v>60</v>
      </c>
      <c r="P37" s="33" t="s">
        <v>60</v>
      </c>
      <c r="Q37" s="441" t="s">
        <v>60</v>
      </c>
      <c r="R37" s="34" t="s">
        <v>60</v>
      </c>
    </row>
    <row r="38" spans="1:18" ht="18.75" customHeight="1">
      <c r="A38" s="30"/>
      <c r="B38" s="31"/>
      <c r="C38" s="101"/>
      <c r="D38" s="150" t="s">
        <v>19</v>
      </c>
      <c r="E38" s="33" t="s">
        <v>19</v>
      </c>
      <c r="F38" s="33" t="s">
        <v>19</v>
      </c>
      <c r="G38" s="33" t="s">
        <v>19</v>
      </c>
      <c r="H38" s="33" t="s">
        <v>19</v>
      </c>
      <c r="I38" s="33" t="s">
        <v>19</v>
      </c>
      <c r="J38" s="33" t="s">
        <v>19</v>
      </c>
      <c r="K38" s="33" t="s">
        <v>19</v>
      </c>
      <c r="L38" s="33" t="s">
        <v>19</v>
      </c>
      <c r="M38" s="33" t="s">
        <v>19</v>
      </c>
      <c r="N38" s="33" t="s">
        <v>19</v>
      </c>
      <c r="O38" s="33" t="s">
        <v>19</v>
      </c>
      <c r="P38" s="33" t="s">
        <v>19</v>
      </c>
      <c r="Q38" s="441" t="s">
        <v>19</v>
      </c>
      <c r="R38" s="34" t="s">
        <v>19</v>
      </c>
    </row>
    <row r="39" spans="1:18" ht="18.75" customHeight="1" thickBot="1">
      <c r="A39" s="35"/>
      <c r="B39" s="22" t="s">
        <v>248</v>
      </c>
      <c r="C39" s="21"/>
      <c r="D39" s="152" t="s">
        <v>20</v>
      </c>
      <c r="E39" s="38" t="s">
        <v>20</v>
      </c>
      <c r="F39" s="38" t="s">
        <v>20</v>
      </c>
      <c r="G39" s="38" t="s">
        <v>20</v>
      </c>
      <c r="H39" s="38" t="s">
        <v>20</v>
      </c>
      <c r="I39" s="38" t="s">
        <v>20</v>
      </c>
      <c r="J39" s="38" t="s">
        <v>20</v>
      </c>
      <c r="K39" s="38" t="s">
        <v>20</v>
      </c>
      <c r="L39" s="38" t="s">
        <v>20</v>
      </c>
      <c r="M39" s="38" t="s">
        <v>20</v>
      </c>
      <c r="N39" s="38" t="s">
        <v>20</v>
      </c>
      <c r="O39" s="38" t="s">
        <v>20</v>
      </c>
      <c r="P39" s="38" t="s">
        <v>20</v>
      </c>
      <c r="Q39" s="442" t="s">
        <v>20</v>
      </c>
      <c r="R39" s="39" t="s">
        <v>20</v>
      </c>
    </row>
    <row r="40" spans="1:18" ht="30" customHeight="1">
      <c r="A40" s="253" t="s">
        <v>42</v>
      </c>
      <c r="B40" s="254" t="s">
        <v>43</v>
      </c>
      <c r="C40" s="301"/>
      <c r="D40" s="253"/>
      <c r="E40" s="15"/>
      <c r="F40" s="15"/>
      <c r="G40" s="15"/>
      <c r="H40" s="15"/>
      <c r="I40" s="15"/>
      <c r="J40" s="15"/>
      <c r="K40" s="15"/>
      <c r="L40" s="15"/>
      <c r="M40" s="15"/>
      <c r="N40" s="430"/>
      <c r="O40" s="15"/>
      <c r="P40" s="15"/>
      <c r="Q40" s="443"/>
      <c r="R40" s="16"/>
    </row>
    <row r="41" spans="1:18" ht="30" customHeight="1" thickBot="1">
      <c r="A41" s="251"/>
      <c r="B41" s="252"/>
      <c r="C41" s="302"/>
      <c r="D41" s="251"/>
      <c r="E41" s="19"/>
      <c r="F41" s="19"/>
      <c r="G41" s="19"/>
      <c r="H41" s="19"/>
      <c r="I41" s="19"/>
      <c r="J41" s="19"/>
      <c r="K41" s="19"/>
      <c r="L41" s="258" t="s">
        <v>283</v>
      </c>
      <c r="M41" s="19"/>
      <c r="N41" s="431" t="s">
        <v>288</v>
      </c>
      <c r="O41" s="19"/>
      <c r="P41" s="19"/>
      <c r="Q41" s="444"/>
      <c r="R41" s="20"/>
    </row>
    <row r="42" spans="1:18" ht="18.75" customHeight="1">
      <c r="A42" s="246" t="s">
        <v>90</v>
      </c>
      <c r="B42" s="40" t="s">
        <v>1</v>
      </c>
      <c r="C42" s="303"/>
      <c r="D42" s="306"/>
      <c r="E42" s="285"/>
      <c r="F42" s="285"/>
      <c r="G42" s="285"/>
      <c r="H42" s="41">
        <v>0.40277777777777773</v>
      </c>
      <c r="I42" s="285"/>
      <c r="J42" s="41">
        <v>0.4791666666666667</v>
      </c>
      <c r="K42" s="285"/>
      <c r="L42" s="41"/>
      <c r="M42" s="41">
        <v>0.5972222222222222</v>
      </c>
      <c r="N42" s="41"/>
      <c r="O42" s="41"/>
      <c r="P42" s="41"/>
      <c r="Q42" s="445"/>
      <c r="R42" s="286"/>
    </row>
    <row r="43" spans="1:18" ht="18.75" customHeight="1">
      <c r="A43" s="42" t="s">
        <v>21</v>
      </c>
      <c r="B43" s="43" t="s">
        <v>22</v>
      </c>
      <c r="C43" s="304"/>
      <c r="D43" s="307"/>
      <c r="E43" s="44"/>
      <c r="F43" s="44"/>
      <c r="G43" s="44"/>
      <c r="H43" s="45">
        <f>H42+0.0021</f>
        <v>0.4048777777777777</v>
      </c>
      <c r="I43" s="44"/>
      <c r="J43" s="45">
        <f>J42+0.0021</f>
        <v>0.4812666666666667</v>
      </c>
      <c r="K43" s="44"/>
      <c r="L43" s="44"/>
      <c r="M43" s="45">
        <f>M42+0.0021</f>
        <v>0.5993222222222222</v>
      </c>
      <c r="N43" s="44"/>
      <c r="O43" s="44"/>
      <c r="P43" s="44"/>
      <c r="Q43" s="446"/>
      <c r="R43" s="46"/>
    </row>
    <row r="44" spans="1:18" ht="18.75" customHeight="1">
      <c r="A44" s="47" t="s">
        <v>23</v>
      </c>
      <c r="B44" s="48" t="s">
        <v>24</v>
      </c>
      <c r="C44" s="300"/>
      <c r="D44" s="308"/>
      <c r="E44" s="49"/>
      <c r="F44" s="49"/>
      <c r="G44" s="49"/>
      <c r="H44" s="50">
        <f>H43+0.0056</f>
        <v>0.4104777777777777</v>
      </c>
      <c r="I44" s="49"/>
      <c r="J44" s="50">
        <f>J43+0.0056</f>
        <v>0.48686666666666667</v>
      </c>
      <c r="K44" s="49"/>
      <c r="L44" s="49"/>
      <c r="M44" s="50">
        <f>M43+0.0056</f>
        <v>0.6049222222222223</v>
      </c>
      <c r="N44" s="49"/>
      <c r="O44" s="49"/>
      <c r="P44" s="49"/>
      <c r="Q44" s="447"/>
      <c r="R44" s="51"/>
    </row>
    <row r="45" spans="1:18" ht="18.75" customHeight="1">
      <c r="A45" s="47" t="s">
        <v>165</v>
      </c>
      <c r="B45" s="48" t="s">
        <v>25</v>
      </c>
      <c r="C45" s="300"/>
      <c r="D45" s="308"/>
      <c r="E45" s="49"/>
      <c r="F45" s="49"/>
      <c r="G45" s="49"/>
      <c r="H45" s="50">
        <f>H44+0.0028</f>
        <v>0.41327777777777774</v>
      </c>
      <c r="I45" s="49"/>
      <c r="J45" s="50">
        <f>J44+0.0028</f>
        <v>0.4896666666666667</v>
      </c>
      <c r="K45" s="49"/>
      <c r="L45" s="49"/>
      <c r="M45" s="50">
        <f>M44+0.0028</f>
        <v>0.6077222222222223</v>
      </c>
      <c r="N45" s="49"/>
      <c r="O45" s="49"/>
      <c r="P45" s="49"/>
      <c r="Q45" s="447"/>
      <c r="R45" s="51"/>
    </row>
    <row r="46" spans="1:18" ht="18.75" customHeight="1">
      <c r="A46" s="576" t="s">
        <v>17</v>
      </c>
      <c r="B46" s="556" t="s">
        <v>18</v>
      </c>
      <c r="C46" s="300" t="s">
        <v>297</v>
      </c>
      <c r="D46" s="47"/>
      <c r="E46" s="49"/>
      <c r="F46" s="49"/>
      <c r="G46" s="49"/>
      <c r="H46" s="50">
        <v>0.4201388888888889</v>
      </c>
      <c r="I46" s="49"/>
      <c r="J46" s="50">
        <v>0.49652777777777773</v>
      </c>
      <c r="K46" s="49"/>
      <c r="L46" s="49"/>
      <c r="M46" s="50">
        <v>0.6145833333333334</v>
      </c>
      <c r="N46" s="49"/>
      <c r="O46" s="49"/>
      <c r="P46" s="49"/>
      <c r="Q46" s="447"/>
      <c r="R46" s="51"/>
    </row>
    <row r="47" spans="1:18" ht="18.75" customHeight="1">
      <c r="A47" s="577"/>
      <c r="B47" s="557"/>
      <c r="C47" s="304" t="s">
        <v>298</v>
      </c>
      <c r="D47" s="284">
        <v>0.2569444444444445</v>
      </c>
      <c r="E47" s="50">
        <v>0.3055555555555555</v>
      </c>
      <c r="F47" s="50">
        <v>0.3680555555555556</v>
      </c>
      <c r="G47" s="50">
        <v>0.40972222222222227</v>
      </c>
      <c r="H47" s="50">
        <v>0.4236111111111111</v>
      </c>
      <c r="I47" s="50">
        <v>0.47222222222222227</v>
      </c>
      <c r="J47" s="50">
        <v>0.5</v>
      </c>
      <c r="K47" s="50">
        <v>0.5555555555555556</v>
      </c>
      <c r="L47" s="50">
        <v>0.5902777777777778</v>
      </c>
      <c r="M47" s="50">
        <v>0.6180555555555556</v>
      </c>
      <c r="N47" s="50">
        <v>0.6597222222222222</v>
      </c>
      <c r="O47" s="50">
        <v>0.6944444444444445</v>
      </c>
      <c r="P47" s="50">
        <v>0.7361111111111112</v>
      </c>
      <c r="Q47" s="448">
        <v>0.8125</v>
      </c>
      <c r="R47" s="56">
        <v>0.8333333333333334</v>
      </c>
    </row>
    <row r="48" spans="1:18" ht="18.75" customHeight="1">
      <c r="A48" s="42" t="s">
        <v>15</v>
      </c>
      <c r="B48" s="43" t="s">
        <v>26</v>
      </c>
      <c r="C48" s="304"/>
      <c r="D48" s="268">
        <f aca="true" t="shared" si="15" ref="D48:R48">D47+0.0056</f>
        <v>0.26254444444444447</v>
      </c>
      <c r="E48" s="52">
        <f t="shared" si="15"/>
        <v>0.3111555555555555</v>
      </c>
      <c r="F48" s="52">
        <f t="shared" si="15"/>
        <v>0.3736555555555556</v>
      </c>
      <c r="G48" s="52">
        <f t="shared" si="15"/>
        <v>0.41532222222222226</v>
      </c>
      <c r="H48" s="52">
        <f t="shared" si="15"/>
        <v>0.4292111111111111</v>
      </c>
      <c r="I48" s="52">
        <f t="shared" si="15"/>
        <v>0.47782222222222226</v>
      </c>
      <c r="J48" s="52">
        <f t="shared" si="15"/>
        <v>0.5056</v>
      </c>
      <c r="K48" s="52">
        <f t="shared" si="15"/>
        <v>0.5611555555555556</v>
      </c>
      <c r="L48" s="52">
        <f t="shared" si="15"/>
        <v>0.5958777777777778</v>
      </c>
      <c r="M48" s="52">
        <f t="shared" si="15"/>
        <v>0.6236555555555556</v>
      </c>
      <c r="N48" s="52">
        <f t="shared" si="15"/>
        <v>0.6653222222222223</v>
      </c>
      <c r="O48" s="52">
        <f t="shared" si="15"/>
        <v>0.7000444444444446</v>
      </c>
      <c r="P48" s="52">
        <f t="shared" si="15"/>
        <v>0.7417111111111112</v>
      </c>
      <c r="Q48" s="449">
        <f t="shared" si="15"/>
        <v>0.8181</v>
      </c>
      <c r="R48" s="53">
        <f t="shared" si="15"/>
        <v>0.8389333333333334</v>
      </c>
    </row>
    <row r="49" spans="1:18" ht="18.75" customHeight="1">
      <c r="A49" s="47" t="s">
        <v>13</v>
      </c>
      <c r="B49" s="48" t="s">
        <v>27</v>
      </c>
      <c r="C49" s="300"/>
      <c r="D49" s="284">
        <f>D48+0.0035</f>
        <v>0.2660444444444445</v>
      </c>
      <c r="E49" s="54">
        <f aca="true" t="shared" si="16" ref="E49:R50">E48+0.0035</f>
        <v>0.3146555555555555</v>
      </c>
      <c r="F49" s="54">
        <f t="shared" si="16"/>
        <v>0.3771555555555556</v>
      </c>
      <c r="G49" s="54">
        <f t="shared" si="16"/>
        <v>0.41882222222222226</v>
      </c>
      <c r="H49" s="54">
        <f t="shared" si="16"/>
        <v>0.4327111111111111</v>
      </c>
      <c r="I49" s="54">
        <f t="shared" si="16"/>
        <v>0.48132222222222226</v>
      </c>
      <c r="J49" s="54">
        <f t="shared" si="16"/>
        <v>0.5091</v>
      </c>
      <c r="K49" s="54">
        <f t="shared" si="16"/>
        <v>0.5646555555555556</v>
      </c>
      <c r="L49" s="54">
        <f t="shared" si="16"/>
        <v>0.5993777777777778</v>
      </c>
      <c r="M49" s="54">
        <f t="shared" si="16"/>
        <v>0.6271555555555556</v>
      </c>
      <c r="N49" s="54">
        <f t="shared" si="16"/>
        <v>0.6688222222222222</v>
      </c>
      <c r="O49" s="54">
        <f t="shared" si="16"/>
        <v>0.7035444444444445</v>
      </c>
      <c r="P49" s="54">
        <f t="shared" si="16"/>
        <v>0.7452111111111112</v>
      </c>
      <c r="Q49" s="450">
        <f t="shared" si="16"/>
        <v>0.8216</v>
      </c>
      <c r="R49" s="55">
        <f t="shared" si="16"/>
        <v>0.8424333333333334</v>
      </c>
    </row>
    <row r="50" spans="1:18" ht="18.75" customHeight="1">
      <c r="A50" s="47" t="s">
        <v>11</v>
      </c>
      <c r="B50" s="48" t="s">
        <v>28</v>
      </c>
      <c r="C50" s="300"/>
      <c r="D50" s="284">
        <f>D49+0.0035</f>
        <v>0.2695444444444445</v>
      </c>
      <c r="E50" s="54">
        <f t="shared" si="16"/>
        <v>0.3181555555555555</v>
      </c>
      <c r="F50" s="54">
        <f t="shared" si="16"/>
        <v>0.3806555555555556</v>
      </c>
      <c r="G50" s="54">
        <f t="shared" si="16"/>
        <v>0.42232222222222227</v>
      </c>
      <c r="H50" s="54">
        <f t="shared" si="16"/>
        <v>0.4362111111111111</v>
      </c>
      <c r="I50" s="54">
        <f t="shared" si="16"/>
        <v>0.48482222222222227</v>
      </c>
      <c r="J50" s="54">
        <f t="shared" si="16"/>
        <v>0.5126</v>
      </c>
      <c r="K50" s="54">
        <f t="shared" si="16"/>
        <v>0.5681555555555555</v>
      </c>
      <c r="L50" s="54">
        <f t="shared" si="16"/>
        <v>0.6028777777777777</v>
      </c>
      <c r="M50" s="54">
        <f t="shared" si="16"/>
        <v>0.6306555555555555</v>
      </c>
      <c r="N50" s="54">
        <f t="shared" si="16"/>
        <v>0.6723222222222222</v>
      </c>
      <c r="O50" s="54">
        <f t="shared" si="16"/>
        <v>0.7070444444444445</v>
      </c>
      <c r="P50" s="54">
        <f t="shared" si="16"/>
        <v>0.7487111111111111</v>
      </c>
      <c r="Q50" s="450">
        <f t="shared" si="16"/>
        <v>0.8251</v>
      </c>
      <c r="R50" s="55">
        <f t="shared" si="16"/>
        <v>0.8459333333333333</v>
      </c>
    </row>
    <row r="51" spans="1:18" ht="18.75" customHeight="1">
      <c r="A51" s="47" t="s">
        <v>9</v>
      </c>
      <c r="B51" s="48" t="s">
        <v>29</v>
      </c>
      <c r="C51" s="300"/>
      <c r="D51" s="284">
        <f>D50+0.0042</f>
        <v>0.27374444444444446</v>
      </c>
      <c r="E51" s="54">
        <f>E50+0.0049</f>
        <v>0.32305555555555554</v>
      </c>
      <c r="F51" s="54">
        <f aca="true" t="shared" si="17" ref="F51:Q51">F50+0.0049</f>
        <v>0.3855555555555556</v>
      </c>
      <c r="G51" s="54">
        <f t="shared" si="17"/>
        <v>0.4272222222222223</v>
      </c>
      <c r="H51" s="54">
        <f t="shared" si="17"/>
        <v>0.4411111111111111</v>
      </c>
      <c r="I51" s="54">
        <f t="shared" si="17"/>
        <v>0.4897222222222223</v>
      </c>
      <c r="J51" s="54">
        <f t="shared" si="17"/>
        <v>0.5175</v>
      </c>
      <c r="K51" s="54">
        <f t="shared" si="17"/>
        <v>0.5730555555555555</v>
      </c>
      <c r="L51" s="54">
        <f t="shared" si="17"/>
        <v>0.6077777777777778</v>
      </c>
      <c r="M51" s="54">
        <f t="shared" si="17"/>
        <v>0.6355555555555555</v>
      </c>
      <c r="N51" s="54">
        <f t="shared" si="17"/>
        <v>0.6772222222222222</v>
      </c>
      <c r="O51" s="54">
        <f t="shared" si="17"/>
        <v>0.7119444444444445</v>
      </c>
      <c r="P51" s="54">
        <f t="shared" si="17"/>
        <v>0.7536111111111111</v>
      </c>
      <c r="Q51" s="450">
        <f t="shared" si="17"/>
        <v>0.83</v>
      </c>
      <c r="R51" s="55">
        <f>R50+0.0049</f>
        <v>0.8508333333333333</v>
      </c>
    </row>
    <row r="52" spans="1:18" ht="18.75" customHeight="1">
      <c r="A52" s="47" t="s">
        <v>7</v>
      </c>
      <c r="B52" s="48" t="s">
        <v>30</v>
      </c>
      <c r="C52" s="300"/>
      <c r="D52" s="284">
        <f>D51+0.0021</f>
        <v>0.27584444444444445</v>
      </c>
      <c r="E52" s="54">
        <f aca="true" t="shared" si="18" ref="E52:R52">E51+0.0021</f>
        <v>0.32515555555555553</v>
      </c>
      <c r="F52" s="54">
        <f t="shared" si="18"/>
        <v>0.3876555555555556</v>
      </c>
      <c r="G52" s="54">
        <f t="shared" si="18"/>
        <v>0.42932222222222227</v>
      </c>
      <c r="H52" s="54">
        <f t="shared" si="18"/>
        <v>0.4432111111111111</v>
      </c>
      <c r="I52" s="54">
        <f t="shared" si="18"/>
        <v>0.49182222222222227</v>
      </c>
      <c r="J52" s="54">
        <f t="shared" si="18"/>
        <v>0.5196</v>
      </c>
      <c r="K52" s="54">
        <f t="shared" si="18"/>
        <v>0.5751555555555555</v>
      </c>
      <c r="L52" s="54">
        <f t="shared" si="18"/>
        <v>0.6098777777777777</v>
      </c>
      <c r="M52" s="54">
        <f t="shared" si="18"/>
        <v>0.6376555555555555</v>
      </c>
      <c r="N52" s="54">
        <f t="shared" si="18"/>
        <v>0.6793222222222222</v>
      </c>
      <c r="O52" s="54">
        <f t="shared" si="18"/>
        <v>0.7140444444444445</v>
      </c>
      <c r="P52" s="54">
        <f t="shared" si="18"/>
        <v>0.7557111111111111</v>
      </c>
      <c r="Q52" s="450">
        <f t="shared" si="18"/>
        <v>0.8321</v>
      </c>
      <c r="R52" s="55">
        <f t="shared" si="18"/>
        <v>0.8529333333333333</v>
      </c>
    </row>
    <row r="53" spans="1:18" ht="18.75" customHeight="1">
      <c r="A53" s="47" t="s">
        <v>5</v>
      </c>
      <c r="B53" s="48" t="s">
        <v>31</v>
      </c>
      <c r="C53" s="300"/>
      <c r="D53" s="284">
        <f>D52+0.0035</f>
        <v>0.27934444444444445</v>
      </c>
      <c r="E53" s="54">
        <f>E52+0.0042</f>
        <v>0.3293555555555555</v>
      </c>
      <c r="F53" s="54">
        <f aca="true" t="shared" si="19" ref="F53:Q53">F52+0.0042</f>
        <v>0.39185555555555557</v>
      </c>
      <c r="G53" s="54">
        <f t="shared" si="19"/>
        <v>0.43352222222222225</v>
      </c>
      <c r="H53" s="54">
        <f t="shared" si="19"/>
        <v>0.4474111111111111</v>
      </c>
      <c r="I53" s="54">
        <f t="shared" si="19"/>
        <v>0.49602222222222225</v>
      </c>
      <c r="J53" s="54">
        <f t="shared" si="19"/>
        <v>0.5237999999999999</v>
      </c>
      <c r="K53" s="54">
        <f t="shared" si="19"/>
        <v>0.5793555555555555</v>
      </c>
      <c r="L53" s="54">
        <f t="shared" si="19"/>
        <v>0.6140777777777777</v>
      </c>
      <c r="M53" s="54">
        <f t="shared" si="19"/>
        <v>0.6418555555555555</v>
      </c>
      <c r="N53" s="54">
        <f t="shared" si="19"/>
        <v>0.6835222222222221</v>
      </c>
      <c r="O53" s="54">
        <f t="shared" si="19"/>
        <v>0.7182444444444445</v>
      </c>
      <c r="P53" s="54">
        <f t="shared" si="19"/>
        <v>0.7599111111111111</v>
      </c>
      <c r="Q53" s="450">
        <f t="shared" si="19"/>
        <v>0.8362999999999999</v>
      </c>
      <c r="R53" s="55">
        <f>R52+0.0042</f>
        <v>0.8571333333333333</v>
      </c>
    </row>
    <row r="54" spans="1:18" ht="18.75" customHeight="1">
      <c r="A54" s="47" t="s">
        <v>3</v>
      </c>
      <c r="B54" s="48" t="s">
        <v>32</v>
      </c>
      <c r="C54" s="300"/>
      <c r="D54" s="284">
        <f>D53+0.0028</f>
        <v>0.2821444444444445</v>
      </c>
      <c r="E54" s="54">
        <f>E53+0.0021</f>
        <v>0.3314555555555555</v>
      </c>
      <c r="F54" s="54">
        <f aca="true" t="shared" si="20" ref="F54:Q54">F53+0.0021</f>
        <v>0.39395555555555556</v>
      </c>
      <c r="G54" s="54">
        <f t="shared" si="20"/>
        <v>0.43562222222222224</v>
      </c>
      <c r="H54" s="54">
        <f t="shared" si="20"/>
        <v>0.4495111111111111</v>
      </c>
      <c r="I54" s="54">
        <f t="shared" si="20"/>
        <v>0.49812222222222224</v>
      </c>
      <c r="J54" s="54">
        <f t="shared" si="20"/>
        <v>0.5258999999999999</v>
      </c>
      <c r="K54" s="54">
        <f t="shared" si="20"/>
        <v>0.5814555555555555</v>
      </c>
      <c r="L54" s="54">
        <f t="shared" si="20"/>
        <v>0.6161777777777777</v>
      </c>
      <c r="M54" s="54">
        <f t="shared" si="20"/>
        <v>0.6439555555555555</v>
      </c>
      <c r="N54" s="54">
        <f t="shared" si="20"/>
        <v>0.6856222222222221</v>
      </c>
      <c r="O54" s="54">
        <f t="shared" si="20"/>
        <v>0.7203444444444445</v>
      </c>
      <c r="P54" s="54">
        <f t="shared" si="20"/>
        <v>0.7620111111111111</v>
      </c>
      <c r="Q54" s="450">
        <f t="shared" si="20"/>
        <v>0.8383999999999999</v>
      </c>
      <c r="R54" s="55">
        <f>R53+0.0021</f>
        <v>0.8592333333333333</v>
      </c>
    </row>
    <row r="55" spans="1:18" ht="18.75" customHeight="1">
      <c r="A55" s="47" t="s">
        <v>33</v>
      </c>
      <c r="B55" s="48" t="s">
        <v>34</v>
      </c>
      <c r="C55" s="300"/>
      <c r="D55" s="284">
        <f>D54+0.0028</f>
        <v>0.2849444444444445</v>
      </c>
      <c r="E55" s="54">
        <f>E54+0.0035</f>
        <v>0.3349555555555555</v>
      </c>
      <c r="F55" s="54">
        <f aca="true" t="shared" si="21" ref="F55:Q55">F54+0.0035</f>
        <v>0.39745555555555556</v>
      </c>
      <c r="G55" s="54">
        <f t="shared" si="21"/>
        <v>0.43912222222222225</v>
      </c>
      <c r="H55" s="54">
        <f t="shared" si="21"/>
        <v>0.4530111111111111</v>
      </c>
      <c r="I55" s="54">
        <f t="shared" si="21"/>
        <v>0.5016222222222222</v>
      </c>
      <c r="J55" s="54">
        <f t="shared" si="21"/>
        <v>0.5293999999999999</v>
      </c>
      <c r="K55" s="54">
        <f t="shared" si="21"/>
        <v>0.5849555555555555</v>
      </c>
      <c r="L55" s="54">
        <f t="shared" si="21"/>
        <v>0.6196777777777777</v>
      </c>
      <c r="M55" s="54">
        <f t="shared" si="21"/>
        <v>0.6474555555555555</v>
      </c>
      <c r="N55" s="54">
        <f t="shared" si="21"/>
        <v>0.6891222222222221</v>
      </c>
      <c r="O55" s="54">
        <f t="shared" si="21"/>
        <v>0.7238444444444444</v>
      </c>
      <c r="P55" s="54">
        <f t="shared" si="21"/>
        <v>0.765511111111111</v>
      </c>
      <c r="Q55" s="450">
        <f t="shared" si="21"/>
        <v>0.8418999999999999</v>
      </c>
      <c r="R55" s="55">
        <f>R54+0.0035</f>
        <v>0.8627333333333332</v>
      </c>
    </row>
    <row r="56" spans="1:18" ht="18.75" customHeight="1">
      <c r="A56" s="525" t="s">
        <v>204</v>
      </c>
      <c r="B56" s="526" t="s">
        <v>205</v>
      </c>
      <c r="C56" s="527"/>
      <c r="D56" s="528" t="s">
        <v>208</v>
      </c>
      <c r="E56" s="529">
        <f>E55+0.0056</f>
        <v>0.3405555555555555</v>
      </c>
      <c r="F56" s="529">
        <f aca="true" t="shared" si="22" ref="F56:Q56">F55+0.0056</f>
        <v>0.40305555555555556</v>
      </c>
      <c r="G56" s="529">
        <f t="shared" si="22"/>
        <v>0.44472222222222224</v>
      </c>
      <c r="H56" s="529" t="s">
        <v>208</v>
      </c>
      <c r="I56" s="529">
        <f t="shared" si="22"/>
        <v>0.5072222222222222</v>
      </c>
      <c r="J56" s="529" t="s">
        <v>208</v>
      </c>
      <c r="K56" s="529">
        <f t="shared" si="22"/>
        <v>0.5905555555555555</v>
      </c>
      <c r="L56" s="529">
        <f t="shared" si="22"/>
        <v>0.6252777777777777</v>
      </c>
      <c r="M56" s="529" t="s">
        <v>208</v>
      </c>
      <c r="N56" s="529">
        <f t="shared" si="22"/>
        <v>0.6947222222222221</v>
      </c>
      <c r="O56" s="529">
        <f t="shared" si="22"/>
        <v>0.7294444444444445</v>
      </c>
      <c r="P56" s="529">
        <f t="shared" si="22"/>
        <v>0.7711111111111111</v>
      </c>
      <c r="Q56" s="530">
        <f t="shared" si="22"/>
        <v>0.8474999999999999</v>
      </c>
      <c r="R56" s="531">
        <f>R55+0.0056</f>
        <v>0.8683333333333333</v>
      </c>
    </row>
    <row r="57" spans="1:18" ht="18.75" customHeight="1">
      <c r="A57" s="47" t="s">
        <v>35</v>
      </c>
      <c r="B57" s="48" t="s">
        <v>36</v>
      </c>
      <c r="C57" s="300"/>
      <c r="D57" s="284">
        <f>D55+0.0056</f>
        <v>0.2905444444444445</v>
      </c>
      <c r="E57" s="54">
        <f>E56+0.0063</f>
        <v>0.3468555555555555</v>
      </c>
      <c r="F57" s="54">
        <f aca="true" t="shared" si="23" ref="F57:Q57">F56+0.0063</f>
        <v>0.4093555555555556</v>
      </c>
      <c r="G57" s="54">
        <f t="shared" si="23"/>
        <v>0.4510222222222222</v>
      </c>
      <c r="H57" s="54">
        <f>H55+0.007</f>
        <v>0.4600111111111111</v>
      </c>
      <c r="I57" s="54">
        <f t="shared" si="23"/>
        <v>0.5135222222222222</v>
      </c>
      <c r="J57" s="54">
        <f>J55+0.007</f>
        <v>0.5363999999999999</v>
      </c>
      <c r="K57" s="54">
        <f t="shared" si="23"/>
        <v>0.5968555555555555</v>
      </c>
      <c r="L57" s="54">
        <f t="shared" si="23"/>
        <v>0.6315777777777777</v>
      </c>
      <c r="M57" s="54">
        <f>M55+0.007</f>
        <v>0.6544555555555555</v>
      </c>
      <c r="N57" s="54">
        <f t="shared" si="23"/>
        <v>0.7010222222222221</v>
      </c>
      <c r="O57" s="54">
        <f t="shared" si="23"/>
        <v>0.7357444444444444</v>
      </c>
      <c r="P57" s="54">
        <f t="shared" si="23"/>
        <v>0.777411111111111</v>
      </c>
      <c r="Q57" s="450">
        <f t="shared" si="23"/>
        <v>0.8537999999999999</v>
      </c>
      <c r="R57" s="55">
        <f>R56+0.0063</f>
        <v>0.8746333333333333</v>
      </c>
    </row>
    <row r="58" spans="1:18" ht="18.75" customHeight="1">
      <c r="A58" s="47" t="s">
        <v>37</v>
      </c>
      <c r="B58" s="48" t="s">
        <v>38</v>
      </c>
      <c r="C58" s="300"/>
      <c r="D58" s="284">
        <f>D57+0.0028</f>
        <v>0.2933444444444445</v>
      </c>
      <c r="E58" s="54">
        <f>E57+0.0042</f>
        <v>0.35105555555555545</v>
      </c>
      <c r="F58" s="54">
        <f aca="true" t="shared" si="24" ref="F58:Q58">F57+0.0042</f>
        <v>0.41355555555555557</v>
      </c>
      <c r="G58" s="54">
        <f t="shared" si="24"/>
        <v>0.4552222222222222</v>
      </c>
      <c r="H58" s="54">
        <f t="shared" si="24"/>
        <v>0.4642111111111111</v>
      </c>
      <c r="I58" s="54">
        <f t="shared" si="24"/>
        <v>0.5177222222222222</v>
      </c>
      <c r="J58" s="54">
        <f t="shared" si="24"/>
        <v>0.5405999999999999</v>
      </c>
      <c r="K58" s="54">
        <f t="shared" si="24"/>
        <v>0.6010555555555555</v>
      </c>
      <c r="L58" s="54">
        <f t="shared" si="24"/>
        <v>0.6357777777777777</v>
      </c>
      <c r="M58" s="54">
        <f t="shared" si="24"/>
        <v>0.6586555555555554</v>
      </c>
      <c r="N58" s="54">
        <f t="shared" si="24"/>
        <v>0.7052222222222221</v>
      </c>
      <c r="O58" s="54">
        <f t="shared" si="24"/>
        <v>0.7399444444444444</v>
      </c>
      <c r="P58" s="54">
        <f t="shared" si="24"/>
        <v>0.781611111111111</v>
      </c>
      <c r="Q58" s="450">
        <f t="shared" si="24"/>
        <v>0.8579999999999999</v>
      </c>
      <c r="R58" s="56">
        <f>R57+0.0042</f>
        <v>0.8788333333333332</v>
      </c>
    </row>
    <row r="59" spans="1:18" ht="18.75" customHeight="1">
      <c r="A59" s="78" t="s">
        <v>100</v>
      </c>
      <c r="B59" s="48" t="s">
        <v>97</v>
      </c>
      <c r="C59" s="300"/>
      <c r="D59" s="284">
        <f>D58+0.0021</f>
        <v>0.2954444444444445</v>
      </c>
      <c r="E59" s="50">
        <f>E58+0.0021</f>
        <v>0.35315555555555544</v>
      </c>
      <c r="F59" s="50">
        <f aca="true" t="shared" si="25" ref="F59:Q59">F58+0.0021</f>
        <v>0.41565555555555556</v>
      </c>
      <c r="G59" s="50">
        <f t="shared" si="25"/>
        <v>0.4573222222222222</v>
      </c>
      <c r="H59" s="50">
        <f t="shared" si="25"/>
        <v>0.46631111111111107</v>
      </c>
      <c r="I59" s="50">
        <f t="shared" si="25"/>
        <v>0.5198222222222222</v>
      </c>
      <c r="J59" s="50">
        <f t="shared" si="25"/>
        <v>0.5426999999999998</v>
      </c>
      <c r="K59" s="50">
        <f t="shared" si="25"/>
        <v>0.6031555555555554</v>
      </c>
      <c r="L59" s="50">
        <f t="shared" si="25"/>
        <v>0.6378777777777777</v>
      </c>
      <c r="M59" s="50">
        <f t="shared" si="25"/>
        <v>0.6607555555555554</v>
      </c>
      <c r="N59" s="50">
        <f t="shared" si="25"/>
        <v>0.7073222222222221</v>
      </c>
      <c r="O59" s="50">
        <f t="shared" si="25"/>
        <v>0.7420444444444444</v>
      </c>
      <c r="P59" s="50">
        <f t="shared" si="25"/>
        <v>0.783711111111111</v>
      </c>
      <c r="Q59" s="448">
        <f t="shared" si="25"/>
        <v>0.8600999999999999</v>
      </c>
      <c r="R59" s="56">
        <f>R58+0.0021</f>
        <v>0.8809333333333332</v>
      </c>
    </row>
    <row r="60" spans="1:18" ht="18.75" customHeight="1">
      <c r="A60" s="283" t="s">
        <v>292</v>
      </c>
      <c r="B60" s="43" t="s">
        <v>291</v>
      </c>
      <c r="C60" s="94"/>
      <c r="D60" s="310">
        <f>D59+0.0056</f>
        <v>0.3010444444444445</v>
      </c>
      <c r="E60" s="311">
        <f aca="true" t="shared" si="26" ref="E60:R60">E59+0.0056</f>
        <v>0.35875555555555544</v>
      </c>
      <c r="F60" s="311">
        <f t="shared" si="26"/>
        <v>0.42125555555555555</v>
      </c>
      <c r="G60" s="311">
        <f t="shared" si="26"/>
        <v>0.4629222222222222</v>
      </c>
      <c r="H60" s="311">
        <f t="shared" si="26"/>
        <v>0.47191111111111106</v>
      </c>
      <c r="I60" s="311">
        <f t="shared" si="26"/>
        <v>0.5254222222222222</v>
      </c>
      <c r="J60" s="311">
        <f t="shared" si="26"/>
        <v>0.5482999999999999</v>
      </c>
      <c r="K60" s="311">
        <f t="shared" si="26"/>
        <v>0.6087555555555555</v>
      </c>
      <c r="L60" s="311">
        <f t="shared" si="26"/>
        <v>0.6434777777777777</v>
      </c>
      <c r="M60" s="311">
        <f t="shared" si="26"/>
        <v>0.6663555555555555</v>
      </c>
      <c r="N60" s="311">
        <f t="shared" si="26"/>
        <v>0.7129222222222221</v>
      </c>
      <c r="O60" s="311">
        <f t="shared" si="26"/>
        <v>0.7476444444444444</v>
      </c>
      <c r="P60" s="311">
        <f t="shared" si="26"/>
        <v>0.7893111111111111</v>
      </c>
      <c r="Q60" s="451">
        <f t="shared" si="26"/>
        <v>0.8656999999999999</v>
      </c>
      <c r="R60" s="312">
        <f t="shared" si="26"/>
        <v>0.8865333333333333</v>
      </c>
    </row>
    <row r="61" spans="1:18" ht="18.75" customHeight="1" thickBot="1">
      <c r="A61" s="57" t="s">
        <v>19</v>
      </c>
      <c r="B61" s="58" t="s">
        <v>258</v>
      </c>
      <c r="C61" s="305"/>
      <c r="D61" s="309">
        <f>D60+0.0065</f>
        <v>0.3075444444444445</v>
      </c>
      <c r="E61" s="59">
        <f aca="true" t="shared" si="27" ref="E61:R61">E60+0.0065</f>
        <v>0.36525555555555544</v>
      </c>
      <c r="F61" s="59">
        <f t="shared" si="27"/>
        <v>0.42775555555555556</v>
      </c>
      <c r="G61" s="59">
        <f t="shared" si="27"/>
        <v>0.4694222222222222</v>
      </c>
      <c r="H61" s="59">
        <f t="shared" si="27"/>
        <v>0.47841111111111106</v>
      </c>
      <c r="I61" s="59">
        <f t="shared" si="27"/>
        <v>0.5319222222222222</v>
      </c>
      <c r="J61" s="59">
        <f t="shared" si="27"/>
        <v>0.5547999999999998</v>
      </c>
      <c r="K61" s="59">
        <f t="shared" si="27"/>
        <v>0.6152555555555554</v>
      </c>
      <c r="L61" s="59">
        <f t="shared" si="27"/>
        <v>0.6499777777777777</v>
      </c>
      <c r="M61" s="59">
        <f t="shared" si="27"/>
        <v>0.6728555555555554</v>
      </c>
      <c r="N61" s="59">
        <f t="shared" si="27"/>
        <v>0.7194222222222221</v>
      </c>
      <c r="O61" s="59">
        <f t="shared" si="27"/>
        <v>0.7541444444444444</v>
      </c>
      <c r="P61" s="59">
        <f t="shared" si="27"/>
        <v>0.795811111111111</v>
      </c>
      <c r="Q61" s="452">
        <f t="shared" si="27"/>
        <v>0.8721999999999999</v>
      </c>
      <c r="R61" s="65">
        <f t="shared" si="27"/>
        <v>0.8930333333333332</v>
      </c>
    </row>
    <row r="62" spans="1:18" ht="21" customHeight="1">
      <c r="A62" s="569" t="s">
        <v>207</v>
      </c>
      <c r="B62" s="569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</row>
    <row r="65" ht="33" customHeight="1">
      <c r="D65" s="145"/>
    </row>
  </sheetData>
  <sheetProtection/>
  <mergeCells count="21">
    <mergeCell ref="E26:E29"/>
    <mergeCell ref="A46:A47"/>
    <mergeCell ref="P26:P29"/>
    <mergeCell ref="N26:N29"/>
    <mergeCell ref="A24:A25"/>
    <mergeCell ref="A1:R1"/>
    <mergeCell ref="M26:M29"/>
    <mergeCell ref="L26:L29"/>
    <mergeCell ref="K26:K29"/>
    <mergeCell ref="I26:I29"/>
    <mergeCell ref="A2:B2"/>
    <mergeCell ref="B46:B47"/>
    <mergeCell ref="D26:D29"/>
    <mergeCell ref="O26:O29"/>
    <mergeCell ref="H26:H29"/>
    <mergeCell ref="B24:B25"/>
    <mergeCell ref="A62:R62"/>
    <mergeCell ref="A33:R33"/>
    <mergeCell ref="A34:B34"/>
    <mergeCell ref="A30:R30"/>
    <mergeCell ref="R26:R2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7"/>
  <sheetViews>
    <sheetView zoomScale="52" zoomScaleNormal="52" zoomScalePageLayoutView="0" workbookViewId="0" topLeftCell="A1">
      <pane ySplit="9" topLeftCell="A10" activePane="bottomLeft" state="frozen"/>
      <selection pane="topLeft" activeCell="A1" sqref="A1"/>
      <selection pane="bottomLeft" activeCell="O43" sqref="O43:O44"/>
    </sheetView>
  </sheetViews>
  <sheetFormatPr defaultColWidth="25.625" defaultRowHeight="25.5" customHeight="1"/>
  <cols>
    <col min="1" max="1" width="29.50390625" style="377" customWidth="1"/>
    <col min="2" max="2" width="36.625" style="377" customWidth="1"/>
    <col min="3" max="3" width="12.375" style="377" customWidth="1"/>
    <col min="4" max="34" width="12.375" style="313" customWidth="1"/>
    <col min="35" max="16384" width="25.625" style="313" customWidth="1"/>
  </cols>
  <sheetData>
    <row r="1" spans="1:20" ht="25.5" customHeight="1" thickBot="1">
      <c r="A1" s="536" t="s">
        <v>332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ht="25.5" customHeight="1">
      <c r="A2" s="425"/>
      <c r="B2" s="426" t="s">
        <v>39</v>
      </c>
      <c r="C2" s="223">
        <v>1132</v>
      </c>
      <c r="D2" s="218">
        <v>1136</v>
      </c>
      <c r="E2" s="218">
        <v>1126</v>
      </c>
      <c r="F2" s="218">
        <v>1129</v>
      </c>
      <c r="G2" s="440">
        <v>1132</v>
      </c>
      <c r="H2" s="218">
        <v>1141</v>
      </c>
      <c r="I2" s="218">
        <v>1129</v>
      </c>
      <c r="J2" s="218">
        <v>1133</v>
      </c>
      <c r="K2" s="218">
        <v>1132</v>
      </c>
      <c r="L2" s="218">
        <v>1129</v>
      </c>
      <c r="M2" s="218">
        <v>1133</v>
      </c>
      <c r="N2" s="218">
        <v>1136</v>
      </c>
      <c r="O2" s="218">
        <v>1132</v>
      </c>
      <c r="P2" s="218">
        <v>1132</v>
      </c>
      <c r="Q2" s="218">
        <v>1136</v>
      </c>
      <c r="R2" s="415">
        <v>1132</v>
      </c>
      <c r="S2" s="416">
        <v>1129</v>
      </c>
      <c r="T2" s="417">
        <v>1129</v>
      </c>
    </row>
    <row r="3" spans="1:20" ht="25.5" customHeight="1">
      <c r="A3" s="427"/>
      <c r="B3" s="186" t="s">
        <v>41</v>
      </c>
      <c r="C3" s="197" t="s">
        <v>56</v>
      </c>
      <c r="D3" s="188" t="s">
        <v>56</v>
      </c>
      <c r="E3" s="188" t="s">
        <v>56</v>
      </c>
      <c r="F3" s="188" t="s">
        <v>56</v>
      </c>
      <c r="G3" s="441" t="s">
        <v>56</v>
      </c>
      <c r="H3" s="188" t="s">
        <v>56</v>
      </c>
      <c r="I3" s="188" t="s">
        <v>56</v>
      </c>
      <c r="J3" s="188" t="s">
        <v>56</v>
      </c>
      <c r="K3" s="188" t="s">
        <v>56</v>
      </c>
      <c r="L3" s="188" t="s">
        <v>56</v>
      </c>
      <c r="M3" s="188" t="s">
        <v>56</v>
      </c>
      <c r="N3" s="188" t="s">
        <v>56</v>
      </c>
      <c r="O3" s="188" t="s">
        <v>56</v>
      </c>
      <c r="P3" s="188" t="s">
        <v>56</v>
      </c>
      <c r="Q3" s="188" t="s">
        <v>56</v>
      </c>
      <c r="R3" s="188" t="s">
        <v>56</v>
      </c>
      <c r="S3" s="418" t="s">
        <v>56</v>
      </c>
      <c r="T3" s="419" t="s">
        <v>56</v>
      </c>
    </row>
    <row r="4" spans="1:20" ht="25.5" customHeight="1">
      <c r="A4" s="427"/>
      <c r="B4" s="186"/>
      <c r="C4" s="197" t="s">
        <v>59</v>
      </c>
      <c r="D4" s="188" t="s">
        <v>59</v>
      </c>
      <c r="E4" s="188" t="s">
        <v>59</v>
      </c>
      <c r="F4" s="188" t="s">
        <v>59</v>
      </c>
      <c r="G4" s="441" t="s">
        <v>59</v>
      </c>
      <c r="H4" s="188" t="s">
        <v>59</v>
      </c>
      <c r="I4" s="188" t="s">
        <v>59</v>
      </c>
      <c r="J4" s="188" t="s">
        <v>59</v>
      </c>
      <c r="K4" s="188" t="s">
        <v>59</v>
      </c>
      <c r="L4" s="188" t="s">
        <v>59</v>
      </c>
      <c r="M4" s="188" t="s">
        <v>59</v>
      </c>
      <c r="N4" s="188" t="s">
        <v>59</v>
      </c>
      <c r="O4" s="188" t="s">
        <v>59</v>
      </c>
      <c r="P4" s="188" t="s">
        <v>59</v>
      </c>
      <c r="Q4" s="188" t="s">
        <v>59</v>
      </c>
      <c r="R4" s="188" t="s">
        <v>59</v>
      </c>
      <c r="S4" s="418" t="s">
        <v>59</v>
      </c>
      <c r="T4" s="419" t="s">
        <v>59</v>
      </c>
    </row>
    <row r="5" spans="1:20" ht="25.5" customHeight="1">
      <c r="A5" s="427"/>
      <c r="B5" s="186"/>
      <c r="C5" s="185" t="s">
        <v>60</v>
      </c>
      <c r="D5" s="188" t="s">
        <v>60</v>
      </c>
      <c r="E5" s="188" t="s">
        <v>60</v>
      </c>
      <c r="F5" s="188" t="s">
        <v>60</v>
      </c>
      <c r="G5" s="441" t="s">
        <v>60</v>
      </c>
      <c r="H5" s="188" t="s">
        <v>60</v>
      </c>
      <c r="I5" s="188" t="s">
        <v>60</v>
      </c>
      <c r="J5" s="188" t="s">
        <v>60</v>
      </c>
      <c r="K5" s="188" t="s">
        <v>60</v>
      </c>
      <c r="L5" s="188" t="s">
        <v>60</v>
      </c>
      <c r="M5" s="188" t="s">
        <v>60</v>
      </c>
      <c r="N5" s="188" t="s">
        <v>60</v>
      </c>
      <c r="O5" s="188" t="s">
        <v>60</v>
      </c>
      <c r="P5" s="188" t="s">
        <v>60</v>
      </c>
      <c r="Q5" s="188" t="s">
        <v>60</v>
      </c>
      <c r="R5" s="188" t="s">
        <v>60</v>
      </c>
      <c r="S5" s="418" t="s">
        <v>60</v>
      </c>
      <c r="T5" s="419" t="s">
        <v>60</v>
      </c>
    </row>
    <row r="6" spans="1:20" ht="25.5" customHeight="1">
      <c r="A6" s="427"/>
      <c r="B6" s="186"/>
      <c r="C6" s="185" t="s">
        <v>61</v>
      </c>
      <c r="D6" s="188" t="s">
        <v>62</v>
      </c>
      <c r="E6" s="188" t="s">
        <v>58</v>
      </c>
      <c r="F6" s="188" t="s">
        <v>63</v>
      </c>
      <c r="G6" s="441" t="s">
        <v>213</v>
      </c>
      <c r="H6" s="188" t="s">
        <v>57</v>
      </c>
      <c r="I6" s="188" t="s">
        <v>64</v>
      </c>
      <c r="J6" s="420" t="s">
        <v>211</v>
      </c>
      <c r="K6" s="188" t="s">
        <v>213</v>
      </c>
      <c r="L6" s="188" t="s">
        <v>64</v>
      </c>
      <c r="M6" s="420" t="s">
        <v>65</v>
      </c>
      <c r="N6" s="188" t="s">
        <v>66</v>
      </c>
      <c r="O6" s="188" t="s">
        <v>61</v>
      </c>
      <c r="P6" s="188" t="s">
        <v>61</v>
      </c>
      <c r="Q6" s="188" t="s">
        <v>66</v>
      </c>
      <c r="R6" s="188" t="s">
        <v>61</v>
      </c>
      <c r="S6" s="187" t="s">
        <v>64</v>
      </c>
      <c r="T6" s="419" t="s">
        <v>64</v>
      </c>
    </row>
    <row r="7" spans="1:20" ht="25.5" customHeight="1" thickBot="1">
      <c r="A7" s="428"/>
      <c r="B7" s="410" t="s">
        <v>248</v>
      </c>
      <c r="C7" s="421" t="s">
        <v>69</v>
      </c>
      <c r="D7" s="315" t="s">
        <v>299</v>
      </c>
      <c r="E7" s="315" t="s">
        <v>70</v>
      </c>
      <c r="F7" s="315" t="s">
        <v>71</v>
      </c>
      <c r="G7" s="442" t="s">
        <v>69</v>
      </c>
      <c r="H7" s="315" t="s">
        <v>72</v>
      </c>
      <c r="I7" s="315" t="s">
        <v>71</v>
      </c>
      <c r="J7" s="422" t="s">
        <v>301</v>
      </c>
      <c r="K7" s="315" t="s">
        <v>69</v>
      </c>
      <c r="L7" s="315" t="s">
        <v>71</v>
      </c>
      <c r="M7" s="422" t="s">
        <v>301</v>
      </c>
      <c r="N7" s="315" t="s">
        <v>299</v>
      </c>
      <c r="O7" s="315" t="s">
        <v>69</v>
      </c>
      <c r="P7" s="315" t="s">
        <v>69</v>
      </c>
      <c r="Q7" s="315" t="s">
        <v>299</v>
      </c>
      <c r="R7" s="315" t="s">
        <v>69</v>
      </c>
      <c r="S7" s="423" t="s">
        <v>71</v>
      </c>
      <c r="T7" s="424" t="s">
        <v>71</v>
      </c>
    </row>
    <row r="8" spans="1:20" s="359" customFormat="1" ht="25.5" customHeight="1">
      <c r="A8" s="352"/>
      <c r="B8" s="353"/>
      <c r="C8" s="354"/>
      <c r="D8" s="355"/>
      <c r="E8" s="356"/>
      <c r="F8" s="356"/>
      <c r="G8" s="473"/>
      <c r="H8" s="356"/>
      <c r="I8" s="356"/>
      <c r="J8" s="357"/>
      <c r="K8" s="358"/>
      <c r="L8" s="358"/>
      <c r="M8" s="355"/>
      <c r="N8" s="356"/>
      <c r="O8" s="358"/>
      <c r="P8" s="355"/>
      <c r="Q8" s="356"/>
      <c r="R8" s="358"/>
      <c r="S8" s="358"/>
      <c r="T8" s="433"/>
    </row>
    <row r="9" spans="1:20" ht="25.5" customHeight="1">
      <c r="A9" s="323" t="s">
        <v>285</v>
      </c>
      <c r="B9" s="361" t="s">
        <v>286</v>
      </c>
      <c r="C9" s="360"/>
      <c r="D9" s="362" t="s">
        <v>282</v>
      </c>
      <c r="E9" s="363"/>
      <c r="F9" s="364"/>
      <c r="G9" s="474"/>
      <c r="H9" s="364"/>
      <c r="I9" s="364"/>
      <c r="J9" s="365"/>
      <c r="K9" s="364"/>
      <c r="L9" s="364" t="s">
        <v>282</v>
      </c>
      <c r="M9" s="262" t="s">
        <v>289</v>
      </c>
      <c r="N9" s="364"/>
      <c r="O9" s="364"/>
      <c r="P9" s="364" t="s">
        <v>282</v>
      </c>
      <c r="Q9" s="364"/>
      <c r="R9" s="364" t="s">
        <v>282</v>
      </c>
      <c r="S9" s="364"/>
      <c r="T9" s="366"/>
    </row>
    <row r="10" spans="1:20" ht="25.5" customHeight="1">
      <c r="A10" s="402" t="s">
        <v>209</v>
      </c>
      <c r="B10" s="388" t="s">
        <v>278</v>
      </c>
      <c r="C10" s="342">
        <v>0.2222222222222222</v>
      </c>
      <c r="D10" s="325">
        <v>0.23611111111111113</v>
      </c>
      <c r="E10" s="325">
        <v>0.2708333333333333</v>
      </c>
      <c r="F10" s="325">
        <v>0.3125</v>
      </c>
      <c r="G10" s="475">
        <v>0.34027777777777773</v>
      </c>
      <c r="H10" s="325">
        <v>0.3611111111111111</v>
      </c>
      <c r="I10" s="325">
        <v>0.40277777777777773</v>
      </c>
      <c r="J10" s="325">
        <v>0.4513888888888889</v>
      </c>
      <c r="K10" s="325">
        <v>0.4930555555555556</v>
      </c>
      <c r="L10" s="325">
        <v>0.5347222222222222</v>
      </c>
      <c r="M10" s="330">
        <v>0.576388888888889</v>
      </c>
      <c r="N10" s="325">
        <v>0.6180555555555556</v>
      </c>
      <c r="O10" s="325">
        <v>0.6458333333333334</v>
      </c>
      <c r="P10" s="325">
        <v>0.6805555555555555</v>
      </c>
      <c r="Q10" s="325">
        <v>0.7083333333333334</v>
      </c>
      <c r="R10" s="325">
        <v>0.7291666666666666</v>
      </c>
      <c r="S10" s="379">
        <v>0.75</v>
      </c>
      <c r="T10" s="334">
        <v>0.7916666666666666</v>
      </c>
    </row>
    <row r="11" spans="1:20" ht="25.5" customHeight="1">
      <c r="A11" s="402" t="s">
        <v>212</v>
      </c>
      <c r="B11" s="389" t="s">
        <v>302</v>
      </c>
      <c r="C11" s="337">
        <f>C10+0.0112</f>
        <v>0.2334222222222222</v>
      </c>
      <c r="D11" s="330">
        <f>D10+0.0126</f>
        <v>0.24871111111111113</v>
      </c>
      <c r="E11" s="330">
        <f>E10+0.0126</f>
        <v>0.2834333333333333</v>
      </c>
      <c r="F11" s="330">
        <f>F10+0.0126</f>
        <v>0.3251</v>
      </c>
      <c r="G11" s="476">
        <f>G10+0.0126</f>
        <v>0.35287777777777773</v>
      </c>
      <c r="H11" s="330">
        <f aca="true" t="shared" si="0" ref="H11:R11">H10+0.0126</f>
        <v>0.3737111111111111</v>
      </c>
      <c r="I11" s="330">
        <f t="shared" si="0"/>
        <v>0.41537777777777773</v>
      </c>
      <c r="J11" s="330">
        <f t="shared" si="0"/>
        <v>0.4639888888888889</v>
      </c>
      <c r="K11" s="330">
        <f t="shared" si="0"/>
        <v>0.5056555555555555</v>
      </c>
      <c r="L11" s="330">
        <f t="shared" si="0"/>
        <v>0.5473222222222223</v>
      </c>
      <c r="M11" s="330">
        <f t="shared" si="0"/>
        <v>0.588988888888889</v>
      </c>
      <c r="N11" s="330">
        <f t="shared" si="0"/>
        <v>0.6306555555555555</v>
      </c>
      <c r="O11" s="330">
        <f t="shared" si="0"/>
        <v>0.6584333333333334</v>
      </c>
      <c r="P11" s="330">
        <f t="shared" si="0"/>
        <v>0.6931555555555555</v>
      </c>
      <c r="Q11" s="330">
        <f t="shared" si="0"/>
        <v>0.7209333333333334</v>
      </c>
      <c r="R11" s="330">
        <f t="shared" si="0"/>
        <v>0.7417666666666667</v>
      </c>
      <c r="S11" s="335">
        <f>S10+0.0175</f>
        <v>0.7675</v>
      </c>
      <c r="T11" s="336">
        <f>T10+0.0175</f>
        <v>0.8091666666666666</v>
      </c>
    </row>
    <row r="12" spans="1:20" ht="25.5" customHeight="1">
      <c r="A12" s="403" t="s">
        <v>230</v>
      </c>
      <c r="B12" s="390" t="s">
        <v>303</v>
      </c>
      <c r="C12" s="337">
        <f>C11+0.0049</f>
        <v>0.23832222222222219</v>
      </c>
      <c r="D12" s="330">
        <f>D11+0.0077</f>
        <v>0.25641111111111115</v>
      </c>
      <c r="E12" s="330">
        <f>E11+0.0077</f>
        <v>0.2911333333333333</v>
      </c>
      <c r="F12" s="330">
        <f>F11+0.0077</f>
        <v>0.3328</v>
      </c>
      <c r="G12" s="476">
        <f>G11+0.0077</f>
        <v>0.3605777777777777</v>
      </c>
      <c r="H12" s="330">
        <f aca="true" t="shared" si="1" ref="H12:R12">H11+0.0077</f>
        <v>0.3814111111111111</v>
      </c>
      <c r="I12" s="330">
        <f t="shared" si="1"/>
        <v>0.4230777777777777</v>
      </c>
      <c r="J12" s="330">
        <f t="shared" si="1"/>
        <v>0.4716888888888889</v>
      </c>
      <c r="K12" s="330">
        <f t="shared" si="1"/>
        <v>0.5133555555555556</v>
      </c>
      <c r="L12" s="330">
        <f t="shared" si="1"/>
        <v>0.5550222222222223</v>
      </c>
      <c r="M12" s="330">
        <f t="shared" si="1"/>
        <v>0.596688888888889</v>
      </c>
      <c r="N12" s="330">
        <f t="shared" si="1"/>
        <v>0.6383555555555556</v>
      </c>
      <c r="O12" s="330">
        <f t="shared" si="1"/>
        <v>0.6661333333333335</v>
      </c>
      <c r="P12" s="330">
        <f t="shared" si="1"/>
        <v>0.7008555555555556</v>
      </c>
      <c r="Q12" s="330">
        <f t="shared" si="1"/>
        <v>0.7286333333333335</v>
      </c>
      <c r="R12" s="330">
        <f t="shared" si="1"/>
        <v>0.7494666666666667</v>
      </c>
      <c r="S12" s="335">
        <f>S11+0.0091</f>
        <v>0.7766</v>
      </c>
      <c r="T12" s="336">
        <f>T11+0.0091</f>
        <v>0.8182666666666666</v>
      </c>
    </row>
    <row r="13" spans="1:20" ht="25.5" customHeight="1">
      <c r="A13" s="403" t="s">
        <v>228</v>
      </c>
      <c r="B13" s="390" t="s">
        <v>229</v>
      </c>
      <c r="C13" s="337">
        <f>C12+0.0007</f>
        <v>0.2390222222222222</v>
      </c>
      <c r="D13" s="330">
        <f>D12+0.0007</f>
        <v>0.2571111111111111</v>
      </c>
      <c r="E13" s="330">
        <f>E12+0.0007</f>
        <v>0.2918333333333333</v>
      </c>
      <c r="F13" s="330">
        <f aca="true" t="shared" si="2" ref="F13:Q13">F12+0.0007</f>
        <v>0.33349999999999996</v>
      </c>
      <c r="G13" s="476">
        <f>G12+0.0007</f>
        <v>0.3612777777777777</v>
      </c>
      <c r="H13" s="330">
        <f t="shared" si="2"/>
        <v>0.38211111111111107</v>
      </c>
      <c r="I13" s="330">
        <f t="shared" si="2"/>
        <v>0.4237777777777777</v>
      </c>
      <c r="J13" s="330">
        <f t="shared" si="2"/>
        <v>0.47238888888888886</v>
      </c>
      <c r="K13" s="330">
        <f t="shared" si="2"/>
        <v>0.5140555555555556</v>
      </c>
      <c r="L13" s="330">
        <f t="shared" si="2"/>
        <v>0.5557222222222223</v>
      </c>
      <c r="M13" s="330">
        <f t="shared" si="2"/>
        <v>0.5973888888888891</v>
      </c>
      <c r="N13" s="330">
        <f t="shared" si="2"/>
        <v>0.6390555555555556</v>
      </c>
      <c r="O13" s="330">
        <f t="shared" si="2"/>
        <v>0.6668333333333335</v>
      </c>
      <c r="P13" s="330">
        <f t="shared" si="2"/>
        <v>0.7015555555555556</v>
      </c>
      <c r="Q13" s="330">
        <f t="shared" si="2"/>
        <v>0.7293333333333335</v>
      </c>
      <c r="R13" s="330">
        <f>R12+0.0007</f>
        <v>0.7501666666666668</v>
      </c>
      <c r="S13" s="335">
        <f>S12+0.0007</f>
        <v>0.7773</v>
      </c>
      <c r="T13" s="336">
        <f>T12+0.0007</f>
        <v>0.8189666666666666</v>
      </c>
    </row>
    <row r="14" spans="1:20" ht="25.5" customHeight="1">
      <c r="A14" s="403" t="s">
        <v>226</v>
      </c>
      <c r="B14" s="390" t="s">
        <v>227</v>
      </c>
      <c r="C14" s="337">
        <f>C13+0.0007</f>
        <v>0.2397222222222222</v>
      </c>
      <c r="D14" s="330">
        <f>D13+0.0014</f>
        <v>0.25851111111111114</v>
      </c>
      <c r="E14" s="330">
        <f>E13+0.0014</f>
        <v>0.2932333333333333</v>
      </c>
      <c r="F14" s="330">
        <f>F13+0.0014</f>
        <v>0.3349</v>
      </c>
      <c r="G14" s="476">
        <f>G13+0.0014</f>
        <v>0.3626777777777777</v>
      </c>
      <c r="H14" s="330">
        <f aca="true" t="shared" si="3" ref="H14:R14">H13+0.0014</f>
        <v>0.3835111111111111</v>
      </c>
      <c r="I14" s="330">
        <f t="shared" si="3"/>
        <v>0.4251777777777777</v>
      </c>
      <c r="J14" s="330">
        <f t="shared" si="3"/>
        <v>0.47378888888888887</v>
      </c>
      <c r="K14" s="330">
        <f t="shared" si="3"/>
        <v>0.5154555555555556</v>
      </c>
      <c r="L14" s="330">
        <f t="shared" si="3"/>
        <v>0.5571222222222223</v>
      </c>
      <c r="M14" s="330">
        <f t="shared" si="3"/>
        <v>0.598788888888889</v>
      </c>
      <c r="N14" s="330">
        <f t="shared" si="3"/>
        <v>0.6404555555555556</v>
      </c>
      <c r="O14" s="330">
        <f t="shared" si="3"/>
        <v>0.6682333333333335</v>
      </c>
      <c r="P14" s="330">
        <f t="shared" si="3"/>
        <v>0.7029555555555556</v>
      </c>
      <c r="Q14" s="330">
        <f t="shared" si="3"/>
        <v>0.7307333333333335</v>
      </c>
      <c r="R14" s="330">
        <f t="shared" si="3"/>
        <v>0.7515666666666667</v>
      </c>
      <c r="S14" s="335">
        <f>S13+0.0014</f>
        <v>0.7787</v>
      </c>
      <c r="T14" s="336">
        <f>T13+0.0014</f>
        <v>0.8203666666666666</v>
      </c>
    </row>
    <row r="15" spans="1:20" ht="25.5" customHeight="1">
      <c r="A15" s="403" t="s">
        <v>232</v>
      </c>
      <c r="B15" s="390" t="s">
        <v>225</v>
      </c>
      <c r="C15" s="337">
        <f>C14+0.0021</f>
        <v>0.2418222222222222</v>
      </c>
      <c r="D15" s="330">
        <f>D14+0.0021</f>
        <v>0.2606111111111111</v>
      </c>
      <c r="E15" s="330">
        <f>E14+0.0021</f>
        <v>0.2953333333333333</v>
      </c>
      <c r="F15" s="330">
        <f aca="true" t="shared" si="4" ref="F15:R15">F14+0.0021</f>
        <v>0.33699999999999997</v>
      </c>
      <c r="G15" s="476">
        <f>G14+0.0021</f>
        <v>0.3647777777777777</v>
      </c>
      <c r="H15" s="330">
        <f t="shared" si="4"/>
        <v>0.38561111111111107</v>
      </c>
      <c r="I15" s="330">
        <f t="shared" si="4"/>
        <v>0.4272777777777777</v>
      </c>
      <c r="J15" s="330">
        <f t="shared" si="4"/>
        <v>0.47588888888888886</v>
      </c>
      <c r="K15" s="330">
        <f t="shared" si="4"/>
        <v>0.5175555555555555</v>
      </c>
      <c r="L15" s="330">
        <f t="shared" si="4"/>
        <v>0.5592222222222223</v>
      </c>
      <c r="M15" s="330">
        <f t="shared" si="4"/>
        <v>0.600888888888889</v>
      </c>
      <c r="N15" s="330">
        <f t="shared" si="4"/>
        <v>0.6425555555555555</v>
      </c>
      <c r="O15" s="330">
        <f t="shared" si="4"/>
        <v>0.6703333333333334</v>
      </c>
      <c r="P15" s="330">
        <f t="shared" si="4"/>
        <v>0.7050555555555555</v>
      </c>
      <c r="Q15" s="330">
        <f t="shared" si="4"/>
        <v>0.7328333333333334</v>
      </c>
      <c r="R15" s="330">
        <f t="shared" si="4"/>
        <v>0.7536666666666667</v>
      </c>
      <c r="S15" s="335">
        <f>S14+0.0042</f>
        <v>0.7828999999999999</v>
      </c>
      <c r="T15" s="336">
        <f>T14+0.0042</f>
        <v>0.8245666666666666</v>
      </c>
    </row>
    <row r="16" spans="1:20" ht="25.5" customHeight="1">
      <c r="A16" s="403" t="s">
        <v>73</v>
      </c>
      <c r="B16" s="391" t="s">
        <v>304</v>
      </c>
      <c r="C16" s="380"/>
      <c r="D16" s="330"/>
      <c r="E16" s="330"/>
      <c r="F16" s="330"/>
      <c r="G16" s="476"/>
      <c r="H16" s="330"/>
      <c r="I16" s="330"/>
      <c r="J16" s="330">
        <f>J15+0.0007</f>
        <v>0.47658888888888884</v>
      </c>
      <c r="K16" s="330"/>
      <c r="L16" s="330"/>
      <c r="M16" s="330">
        <f>M15+0.0007</f>
        <v>0.6015888888888891</v>
      </c>
      <c r="N16" s="330"/>
      <c r="O16" s="330"/>
      <c r="P16" s="330"/>
      <c r="Q16" s="330"/>
      <c r="R16" s="330"/>
      <c r="S16" s="330"/>
      <c r="T16" s="336"/>
    </row>
    <row r="17" spans="1:20" ht="25.5" customHeight="1">
      <c r="A17" s="403" t="s">
        <v>233</v>
      </c>
      <c r="B17" s="390" t="s">
        <v>234</v>
      </c>
      <c r="C17" s="380">
        <f>C15+0.0014</f>
        <v>0.2432222222222222</v>
      </c>
      <c r="D17" s="330">
        <f aca="true" t="shared" si="5" ref="D17:I17">D15+0.0021</f>
        <v>0.2627111111111111</v>
      </c>
      <c r="E17" s="330">
        <f t="shared" si="5"/>
        <v>0.29743333333333327</v>
      </c>
      <c r="F17" s="330">
        <f t="shared" si="5"/>
        <v>0.33909999999999996</v>
      </c>
      <c r="G17" s="476">
        <f t="shared" si="5"/>
        <v>0.3668777777777777</v>
      </c>
      <c r="H17" s="330">
        <f t="shared" si="5"/>
        <v>0.38771111111111106</v>
      </c>
      <c r="I17" s="330">
        <f t="shared" si="5"/>
        <v>0.4293777777777777</v>
      </c>
      <c r="J17" s="330">
        <f>J16+0.0028</f>
        <v>0.47938888888888886</v>
      </c>
      <c r="K17" s="330">
        <f>K15+0.0021</f>
        <v>0.5196555555555555</v>
      </c>
      <c r="L17" s="330">
        <f>L15+0.0021</f>
        <v>0.5613222222222223</v>
      </c>
      <c r="M17" s="330">
        <f>M15+0.0035</f>
        <v>0.604388888888889</v>
      </c>
      <c r="N17" s="330">
        <f>N15+0.0021</f>
        <v>0.6446555555555555</v>
      </c>
      <c r="O17" s="330">
        <f>O15+0.0021</f>
        <v>0.6724333333333334</v>
      </c>
      <c r="P17" s="330">
        <f>P15+0.0021</f>
        <v>0.7071555555555555</v>
      </c>
      <c r="Q17" s="330">
        <f>Q15+0.0021</f>
        <v>0.7349333333333334</v>
      </c>
      <c r="R17" s="330">
        <f>R15+0.0021</f>
        <v>0.7557666666666667</v>
      </c>
      <c r="S17" s="335">
        <f>S15+0.0028</f>
        <v>0.7857</v>
      </c>
      <c r="T17" s="336">
        <f>T15+0.0028</f>
        <v>0.8273666666666666</v>
      </c>
    </row>
    <row r="18" spans="1:20" ht="25.5" customHeight="1">
      <c r="A18" s="403" t="s">
        <v>235</v>
      </c>
      <c r="B18" s="390" t="s">
        <v>330</v>
      </c>
      <c r="C18" s="380">
        <f>C17+0.0014</f>
        <v>0.2446222222222222</v>
      </c>
      <c r="D18" s="330">
        <f>D17+0.0014</f>
        <v>0.26411111111111113</v>
      </c>
      <c r="E18" s="330">
        <f>E17+0.0014</f>
        <v>0.2988333333333333</v>
      </c>
      <c r="F18" s="330">
        <f>F17+0.0014</f>
        <v>0.34049999999999997</v>
      </c>
      <c r="G18" s="476">
        <f>G17+0.0014</f>
        <v>0.3682777777777777</v>
      </c>
      <c r="H18" s="330">
        <f aca="true" t="shared" si="6" ref="H18:R18">H17+0.0014</f>
        <v>0.3891111111111111</v>
      </c>
      <c r="I18" s="330">
        <f t="shared" si="6"/>
        <v>0.4307777777777777</v>
      </c>
      <c r="J18" s="330">
        <f t="shared" si="6"/>
        <v>0.4807888888888889</v>
      </c>
      <c r="K18" s="330">
        <f t="shared" si="6"/>
        <v>0.5210555555555555</v>
      </c>
      <c r="L18" s="330">
        <f t="shared" si="6"/>
        <v>0.5627222222222222</v>
      </c>
      <c r="M18" s="330">
        <f>M17+0.0014</f>
        <v>0.6057888888888889</v>
      </c>
      <c r="N18" s="330">
        <f t="shared" si="6"/>
        <v>0.6460555555555555</v>
      </c>
      <c r="O18" s="330">
        <f t="shared" si="6"/>
        <v>0.6738333333333334</v>
      </c>
      <c r="P18" s="330">
        <f t="shared" si="6"/>
        <v>0.7085555555555555</v>
      </c>
      <c r="Q18" s="330">
        <f t="shared" si="6"/>
        <v>0.7363333333333334</v>
      </c>
      <c r="R18" s="330">
        <f t="shared" si="6"/>
        <v>0.7571666666666667</v>
      </c>
      <c r="S18" s="335">
        <f>S17+0.0014</f>
        <v>0.7870999999999999</v>
      </c>
      <c r="T18" s="336">
        <f>T17+0.0014</f>
        <v>0.8287666666666665</v>
      </c>
    </row>
    <row r="19" spans="1:20" ht="25.5" customHeight="1" thickBot="1">
      <c r="A19" s="404" t="s">
        <v>236</v>
      </c>
      <c r="B19" s="392" t="s">
        <v>305</v>
      </c>
      <c r="C19" s="343"/>
      <c r="D19" s="314">
        <f>D18+0.007</f>
        <v>0.27111111111111114</v>
      </c>
      <c r="E19" s="314"/>
      <c r="F19" s="314"/>
      <c r="G19" s="477"/>
      <c r="H19" s="314"/>
      <c r="I19" s="314"/>
      <c r="J19" s="314"/>
      <c r="K19" s="314"/>
      <c r="L19" s="314"/>
      <c r="M19" s="314"/>
      <c r="N19" s="314">
        <f>N18+0.007</f>
        <v>0.6530555555555555</v>
      </c>
      <c r="O19" s="314"/>
      <c r="P19" s="314"/>
      <c r="Q19" s="314">
        <f>Q18+0.007</f>
        <v>0.7433333333333334</v>
      </c>
      <c r="R19" s="381"/>
      <c r="S19" s="381"/>
      <c r="T19" s="382"/>
    </row>
    <row r="20" spans="1:20" ht="25.5" customHeight="1">
      <c r="A20" s="402" t="s">
        <v>237</v>
      </c>
      <c r="B20" s="389" t="s">
        <v>329</v>
      </c>
      <c r="C20" s="342">
        <f>C18+0.0042</f>
        <v>0.24882222222222222</v>
      </c>
      <c r="D20" s="325"/>
      <c r="E20" s="325">
        <f>E18+0.0042</f>
        <v>0.30303333333333327</v>
      </c>
      <c r="F20" s="325">
        <f>F18+0.0042</f>
        <v>0.34469999999999995</v>
      </c>
      <c r="G20" s="475">
        <f>G18+0.0042</f>
        <v>0.3724777777777777</v>
      </c>
      <c r="H20" s="325">
        <f aca="true" t="shared" si="7" ref="H20:M20">H18+0.0042</f>
        <v>0.39331111111111106</v>
      </c>
      <c r="I20" s="325">
        <f t="shared" si="7"/>
        <v>0.4349777777777777</v>
      </c>
      <c r="J20" s="325">
        <f t="shared" si="7"/>
        <v>0.48498888888888886</v>
      </c>
      <c r="K20" s="325">
        <f t="shared" si="7"/>
        <v>0.5252555555555555</v>
      </c>
      <c r="L20" s="325">
        <f t="shared" si="7"/>
        <v>0.5669222222222222</v>
      </c>
      <c r="M20" s="325">
        <f t="shared" si="7"/>
        <v>0.6099888888888889</v>
      </c>
      <c r="N20" s="325"/>
      <c r="O20" s="325">
        <f>O18+0.0042</f>
        <v>0.6780333333333334</v>
      </c>
      <c r="P20" s="325">
        <f>P18+0.0042</f>
        <v>0.7127555555555555</v>
      </c>
      <c r="Q20" s="325"/>
      <c r="R20" s="325">
        <f>R18+0.0042</f>
        <v>0.7613666666666666</v>
      </c>
      <c r="S20" s="333">
        <f>S18+0.0042</f>
        <v>0.7912999999999999</v>
      </c>
      <c r="T20" s="334">
        <f>T18+0.0042</f>
        <v>0.8329666666666665</v>
      </c>
    </row>
    <row r="21" spans="1:20" ht="25.5" customHeight="1">
      <c r="A21" s="403" t="s">
        <v>238</v>
      </c>
      <c r="B21" s="390" t="s">
        <v>307</v>
      </c>
      <c r="C21" s="337">
        <f>C20+0.0014</f>
        <v>0.25022222222222223</v>
      </c>
      <c r="D21" s="330"/>
      <c r="E21" s="330">
        <f>E20+0.0028</f>
        <v>0.3058333333333333</v>
      </c>
      <c r="F21" s="330">
        <f>F20+0.0028</f>
        <v>0.3475</v>
      </c>
      <c r="G21" s="476">
        <f>G20+0.0028</f>
        <v>0.3752777777777777</v>
      </c>
      <c r="H21" s="330">
        <f aca="true" t="shared" si="8" ref="H21:M21">H20+0.0028</f>
        <v>0.3961111111111111</v>
      </c>
      <c r="I21" s="330">
        <f t="shared" si="8"/>
        <v>0.4377777777777777</v>
      </c>
      <c r="J21" s="330">
        <f t="shared" si="8"/>
        <v>0.4877888888888889</v>
      </c>
      <c r="K21" s="330">
        <f t="shared" si="8"/>
        <v>0.5280555555555555</v>
      </c>
      <c r="L21" s="330">
        <f t="shared" si="8"/>
        <v>0.5697222222222222</v>
      </c>
      <c r="M21" s="330">
        <f t="shared" si="8"/>
        <v>0.6127888888888889</v>
      </c>
      <c r="N21" s="330"/>
      <c r="O21" s="330">
        <f>O20+0.0028</f>
        <v>0.6808333333333334</v>
      </c>
      <c r="P21" s="330">
        <f>P20+0.0028</f>
        <v>0.7155555555555555</v>
      </c>
      <c r="Q21" s="330"/>
      <c r="R21" s="330">
        <f>R20+0.0028</f>
        <v>0.7641666666666667</v>
      </c>
      <c r="S21" s="335">
        <f>S20+0.0028</f>
        <v>0.7940999999999999</v>
      </c>
      <c r="T21" s="336">
        <f>T20+0.0028</f>
        <v>0.8357666666666665</v>
      </c>
    </row>
    <row r="22" spans="1:20" ht="25.5" customHeight="1">
      <c r="A22" s="405" t="s">
        <v>279</v>
      </c>
      <c r="B22" s="393" t="s">
        <v>308</v>
      </c>
      <c r="C22" s="337"/>
      <c r="D22" s="330"/>
      <c r="E22" s="330"/>
      <c r="F22" s="330"/>
      <c r="G22" s="476"/>
      <c r="H22" s="330"/>
      <c r="I22" s="330"/>
      <c r="J22" s="330">
        <f>J21+0.0021</f>
        <v>0.4898888888888889</v>
      </c>
      <c r="K22" s="330"/>
      <c r="L22" s="330"/>
      <c r="M22" s="330">
        <f>M21+0.0021</f>
        <v>0.6148888888888889</v>
      </c>
      <c r="N22" s="330"/>
      <c r="O22" s="330"/>
      <c r="P22" s="330"/>
      <c r="Q22" s="330"/>
      <c r="R22" s="330"/>
      <c r="S22" s="330"/>
      <c r="T22" s="336"/>
    </row>
    <row r="23" spans="1:20" ht="25.5" customHeight="1" thickBot="1">
      <c r="A23" s="404" t="s">
        <v>63</v>
      </c>
      <c r="B23" s="392" t="s">
        <v>239</v>
      </c>
      <c r="C23" s="343">
        <f>C21+0.0035</f>
        <v>0.25372222222222224</v>
      </c>
      <c r="D23" s="314"/>
      <c r="E23" s="314">
        <f>E21+0.0035</f>
        <v>0.3093333333333333</v>
      </c>
      <c r="F23" s="314">
        <f aca="true" t="shared" si="9" ref="F23:R23">F21+0.0035</f>
        <v>0.351</v>
      </c>
      <c r="G23" s="477">
        <f>G21+0.0035</f>
        <v>0.3787777777777777</v>
      </c>
      <c r="H23" s="314">
        <f t="shared" si="9"/>
        <v>0.3996111111111111</v>
      </c>
      <c r="I23" s="314">
        <f t="shared" si="9"/>
        <v>0.4412777777777777</v>
      </c>
      <c r="J23" s="314">
        <f>J22+0.0035</f>
        <v>0.4933888888888889</v>
      </c>
      <c r="K23" s="314">
        <f t="shared" si="9"/>
        <v>0.5315555555555554</v>
      </c>
      <c r="L23" s="314">
        <f t="shared" si="9"/>
        <v>0.5732222222222222</v>
      </c>
      <c r="M23" s="314">
        <f>M22+0.0035</f>
        <v>0.6183888888888889</v>
      </c>
      <c r="N23" s="314"/>
      <c r="O23" s="314">
        <f t="shared" si="9"/>
        <v>0.6843333333333333</v>
      </c>
      <c r="P23" s="314">
        <f t="shared" si="9"/>
        <v>0.7190555555555554</v>
      </c>
      <c r="Q23" s="314"/>
      <c r="R23" s="314">
        <f t="shared" si="9"/>
        <v>0.7676666666666666</v>
      </c>
      <c r="S23" s="341">
        <f>S21+0.0063</f>
        <v>0.8003999999999999</v>
      </c>
      <c r="T23" s="344">
        <f>T21+0.0063</f>
        <v>0.8420666666666665</v>
      </c>
    </row>
    <row r="24" spans="1:20" ht="50.25" customHeight="1">
      <c r="A24" s="406" t="s">
        <v>281</v>
      </c>
      <c r="B24" s="394" t="s">
        <v>327</v>
      </c>
      <c r="C24" s="383"/>
      <c r="D24" s="324"/>
      <c r="E24" s="325">
        <f>E23+0.0035</f>
        <v>0.3128333333333333</v>
      </c>
      <c r="F24" s="325">
        <f>F23+0.0035</f>
        <v>0.3545</v>
      </c>
      <c r="G24" s="478"/>
      <c r="H24" s="325">
        <f>H23+0.0035</f>
        <v>0.4031111111111111</v>
      </c>
      <c r="I24" s="325">
        <f>I23+0.0035</f>
        <v>0.4447777777777777</v>
      </c>
      <c r="J24" s="325">
        <v>0.49652777777777773</v>
      </c>
      <c r="K24" s="324"/>
      <c r="L24" s="325">
        <v>0.576388888888889</v>
      </c>
      <c r="M24" s="325">
        <v>0.6215277777777778</v>
      </c>
      <c r="N24" s="325"/>
      <c r="O24" s="324"/>
      <c r="P24" s="324"/>
      <c r="Q24" s="325"/>
      <c r="R24" s="324"/>
      <c r="S24" s="333"/>
      <c r="T24" s="334"/>
    </row>
    <row r="25" spans="1:20" ht="25.5" customHeight="1">
      <c r="A25" s="403" t="s">
        <v>213</v>
      </c>
      <c r="B25" s="390" t="s">
        <v>224</v>
      </c>
      <c r="C25" s="337">
        <f>C23+0.007</f>
        <v>0.26072222222222224</v>
      </c>
      <c r="D25" s="330"/>
      <c r="E25" s="330"/>
      <c r="F25" s="330"/>
      <c r="G25" s="476">
        <f>G23+0.007</f>
        <v>0.3857777777777777</v>
      </c>
      <c r="H25" s="330"/>
      <c r="I25" s="330"/>
      <c r="J25" s="330"/>
      <c r="K25" s="330">
        <f>K23+0.007</f>
        <v>0.5385555555555555</v>
      </c>
      <c r="L25" s="330"/>
      <c r="M25" s="330"/>
      <c r="N25" s="330"/>
      <c r="O25" s="330">
        <f>O23+0.007</f>
        <v>0.6913333333333334</v>
      </c>
      <c r="P25" s="330">
        <f>P23+0.007</f>
        <v>0.7260555555555555</v>
      </c>
      <c r="Q25" s="330"/>
      <c r="R25" s="330">
        <f>R23+0.007</f>
        <v>0.7746666666666666</v>
      </c>
      <c r="S25" s="330"/>
      <c r="T25" s="336"/>
    </row>
    <row r="26" spans="1:20" ht="25.5" customHeight="1">
      <c r="A26" s="402" t="s">
        <v>222</v>
      </c>
      <c r="B26" s="395" t="s">
        <v>326</v>
      </c>
      <c r="C26" s="342"/>
      <c r="D26" s="325"/>
      <c r="E26" s="325">
        <f>E23+0.0035</f>
        <v>0.3128333333333333</v>
      </c>
      <c r="F26" s="325"/>
      <c r="G26" s="475"/>
      <c r="H26" s="325">
        <f>H24+0.0021</f>
        <v>0.4052111111111111</v>
      </c>
      <c r="I26" s="325"/>
      <c r="J26" s="325">
        <f>J24+0.0021</f>
        <v>0.4986277777777777</v>
      </c>
      <c r="K26" s="325"/>
      <c r="L26" s="325"/>
      <c r="M26" s="325">
        <f>M24+0.0021</f>
        <v>0.6236277777777778</v>
      </c>
      <c r="N26" s="325"/>
      <c r="O26" s="325"/>
      <c r="P26" s="325"/>
      <c r="Q26" s="325"/>
      <c r="R26" s="324"/>
      <c r="S26" s="324"/>
      <c r="T26" s="327"/>
    </row>
    <row r="27" spans="1:20" ht="25.5" customHeight="1">
      <c r="A27" s="403" t="s">
        <v>221</v>
      </c>
      <c r="B27" s="390" t="s">
        <v>325</v>
      </c>
      <c r="C27" s="337"/>
      <c r="D27" s="330"/>
      <c r="E27" s="330">
        <f>E26+0.0035</f>
        <v>0.3163333333333333</v>
      </c>
      <c r="F27" s="330"/>
      <c r="G27" s="476"/>
      <c r="H27" s="330">
        <f>H26+0.0035</f>
        <v>0.4087111111111111</v>
      </c>
      <c r="I27" s="330"/>
      <c r="J27" s="330">
        <f>J26+0.0035</f>
        <v>0.5021277777777777</v>
      </c>
      <c r="K27" s="330"/>
      <c r="L27" s="330"/>
      <c r="M27" s="330">
        <f>M26+0.0035</f>
        <v>0.6271277777777777</v>
      </c>
      <c r="N27" s="330"/>
      <c r="O27" s="330"/>
      <c r="P27" s="330"/>
      <c r="Q27" s="330"/>
      <c r="R27" s="329"/>
      <c r="S27" s="329"/>
      <c r="T27" s="331"/>
    </row>
    <row r="28" spans="1:20" ht="25.5" customHeight="1">
      <c r="A28" s="403" t="s">
        <v>220</v>
      </c>
      <c r="B28" s="390" t="s">
        <v>324</v>
      </c>
      <c r="C28" s="337"/>
      <c r="D28" s="330"/>
      <c r="E28" s="330"/>
      <c r="F28" s="330"/>
      <c r="G28" s="476"/>
      <c r="H28" s="330"/>
      <c r="I28" s="330"/>
      <c r="J28" s="330">
        <f>J27+0.0049</f>
        <v>0.5070277777777777</v>
      </c>
      <c r="K28" s="330"/>
      <c r="L28" s="330"/>
      <c r="M28" s="330">
        <f>M27+0.0049</f>
        <v>0.6320277777777777</v>
      </c>
      <c r="N28" s="330"/>
      <c r="O28" s="330"/>
      <c r="P28" s="330"/>
      <c r="Q28" s="330"/>
      <c r="R28" s="329"/>
      <c r="S28" s="329"/>
      <c r="T28" s="331"/>
    </row>
    <row r="29" spans="1:20" ht="25.5" customHeight="1">
      <c r="A29" s="403" t="s">
        <v>247</v>
      </c>
      <c r="B29" s="390" t="s">
        <v>310</v>
      </c>
      <c r="C29" s="337"/>
      <c r="D29" s="330"/>
      <c r="E29" s="330">
        <f>E27+0.0028</f>
        <v>0.3191333333333333</v>
      </c>
      <c r="F29" s="330"/>
      <c r="G29" s="476"/>
      <c r="H29" s="330">
        <f>H27+0.0014</f>
        <v>0.4101111111111111</v>
      </c>
      <c r="I29" s="330"/>
      <c r="J29" s="330">
        <f>J28+0.0056</f>
        <v>0.5126277777777778</v>
      </c>
      <c r="K29" s="330"/>
      <c r="L29" s="330"/>
      <c r="M29" s="330">
        <f>M28+0.0056</f>
        <v>0.6376277777777778</v>
      </c>
      <c r="N29" s="330"/>
      <c r="O29" s="330"/>
      <c r="P29" s="330"/>
      <c r="Q29" s="330"/>
      <c r="R29" s="329"/>
      <c r="S29" s="329"/>
      <c r="T29" s="331"/>
    </row>
    <row r="30" spans="1:20" ht="25.5" customHeight="1">
      <c r="A30" s="403" t="s">
        <v>240</v>
      </c>
      <c r="B30" s="390" t="s">
        <v>323</v>
      </c>
      <c r="C30" s="337"/>
      <c r="D30" s="330"/>
      <c r="E30" s="330">
        <f>E29+0.0091</f>
        <v>0.3282333333333333</v>
      </c>
      <c r="F30" s="330"/>
      <c r="G30" s="476"/>
      <c r="H30" s="330">
        <f>H29+0.0105</f>
        <v>0.4206111111111111</v>
      </c>
      <c r="I30" s="330"/>
      <c r="J30" s="330">
        <f>J29+0.0105</f>
        <v>0.5231277777777777</v>
      </c>
      <c r="K30" s="330"/>
      <c r="L30" s="330"/>
      <c r="M30" s="330">
        <f>M29+0.0105</f>
        <v>0.6481277777777777</v>
      </c>
      <c r="N30" s="330"/>
      <c r="O30" s="330"/>
      <c r="P30" s="330"/>
      <c r="Q30" s="330"/>
      <c r="R30" s="329"/>
      <c r="S30" s="329"/>
      <c r="T30" s="331"/>
    </row>
    <row r="31" spans="1:20" ht="25.5" customHeight="1" thickBot="1">
      <c r="A31" s="404" t="s">
        <v>211</v>
      </c>
      <c r="B31" s="396" t="s">
        <v>322</v>
      </c>
      <c r="C31" s="343"/>
      <c r="D31" s="314"/>
      <c r="E31" s="314">
        <f>E30+0.0021</f>
        <v>0.3303333333333333</v>
      </c>
      <c r="F31" s="314"/>
      <c r="G31" s="477"/>
      <c r="H31" s="314">
        <v>0.4236111111111111</v>
      </c>
      <c r="I31" s="314"/>
      <c r="J31" s="314">
        <f>J30+0.0014</f>
        <v>0.5245277777777777</v>
      </c>
      <c r="K31" s="314"/>
      <c r="L31" s="314"/>
      <c r="M31" s="314">
        <f>M30+0.0014</f>
        <v>0.6495277777777777</v>
      </c>
      <c r="N31" s="314"/>
      <c r="O31" s="314"/>
      <c r="P31" s="314"/>
      <c r="Q31" s="314"/>
      <c r="R31" s="381"/>
      <c r="S31" s="381"/>
      <c r="T31" s="382"/>
    </row>
    <row r="32" spans="1:20" ht="25.5" customHeight="1">
      <c r="A32" s="402" t="s">
        <v>241</v>
      </c>
      <c r="B32" s="389" t="s">
        <v>321</v>
      </c>
      <c r="C32" s="342"/>
      <c r="D32" s="325"/>
      <c r="E32" s="325">
        <f>E31+0.0021</f>
        <v>0.3324333333333333</v>
      </c>
      <c r="F32" s="325"/>
      <c r="G32" s="475"/>
      <c r="H32" s="325">
        <f>H31+0.0021</f>
        <v>0.4257111111111111</v>
      </c>
      <c r="I32" s="325"/>
      <c r="J32" s="325"/>
      <c r="K32" s="325"/>
      <c r="L32" s="325"/>
      <c r="M32" s="325"/>
      <c r="N32" s="325"/>
      <c r="O32" s="325"/>
      <c r="P32" s="325"/>
      <c r="Q32" s="325"/>
      <c r="R32" s="324"/>
      <c r="S32" s="324"/>
      <c r="T32" s="327"/>
    </row>
    <row r="33" spans="1:20" ht="25.5" customHeight="1">
      <c r="A33" s="403" t="s">
        <v>218</v>
      </c>
      <c r="B33" s="390" t="s">
        <v>219</v>
      </c>
      <c r="C33" s="337"/>
      <c r="D33" s="330"/>
      <c r="E33" s="330">
        <f>E32+0.0028</f>
        <v>0.3352333333333333</v>
      </c>
      <c r="F33" s="330"/>
      <c r="G33" s="476"/>
      <c r="H33" s="330">
        <f>H32+0.0028</f>
        <v>0.4285111111111111</v>
      </c>
      <c r="I33" s="330"/>
      <c r="J33" s="330"/>
      <c r="K33" s="330"/>
      <c r="L33" s="330"/>
      <c r="M33" s="330"/>
      <c r="N33" s="330"/>
      <c r="O33" s="330"/>
      <c r="P33" s="330"/>
      <c r="Q33" s="330"/>
      <c r="R33" s="329"/>
      <c r="S33" s="329"/>
      <c r="T33" s="331"/>
    </row>
    <row r="34" spans="1:20" ht="25.5" customHeight="1">
      <c r="A34" s="403" t="s">
        <v>242</v>
      </c>
      <c r="B34" s="390" t="s">
        <v>320</v>
      </c>
      <c r="C34" s="337"/>
      <c r="D34" s="330"/>
      <c r="E34" s="330">
        <f>E33+0.0049</f>
        <v>0.34013333333333334</v>
      </c>
      <c r="F34" s="330"/>
      <c r="G34" s="476"/>
      <c r="H34" s="330">
        <f>H33+0.0049</f>
        <v>0.43341111111111114</v>
      </c>
      <c r="I34" s="330"/>
      <c r="J34" s="330"/>
      <c r="K34" s="330"/>
      <c r="L34" s="330"/>
      <c r="M34" s="330"/>
      <c r="N34" s="330"/>
      <c r="O34" s="330"/>
      <c r="P34" s="330"/>
      <c r="Q34" s="330"/>
      <c r="R34" s="329"/>
      <c r="S34" s="329"/>
      <c r="T34" s="331"/>
    </row>
    <row r="35" spans="1:20" ht="25.5" customHeight="1">
      <c r="A35" s="403" t="s">
        <v>74</v>
      </c>
      <c r="B35" s="390" t="s">
        <v>319</v>
      </c>
      <c r="C35" s="342"/>
      <c r="D35" s="325"/>
      <c r="E35" s="330">
        <f>E34+0.0035</f>
        <v>0.34363333333333335</v>
      </c>
      <c r="F35" s="330"/>
      <c r="G35" s="475"/>
      <c r="H35" s="330">
        <f>H34+0.0035</f>
        <v>0.43691111111111114</v>
      </c>
      <c r="I35" s="325"/>
      <c r="J35" s="325"/>
      <c r="K35" s="325"/>
      <c r="L35" s="325"/>
      <c r="M35" s="325"/>
      <c r="N35" s="325"/>
      <c r="O35" s="325"/>
      <c r="P35" s="325"/>
      <c r="Q35" s="325"/>
      <c r="R35" s="329"/>
      <c r="S35" s="329"/>
      <c r="T35" s="331"/>
    </row>
    <row r="36" spans="1:20" ht="25.5" customHeight="1" thickBot="1">
      <c r="A36" s="404" t="s">
        <v>58</v>
      </c>
      <c r="B36" s="392" t="s">
        <v>318</v>
      </c>
      <c r="C36" s="343"/>
      <c r="D36" s="314"/>
      <c r="E36" s="314">
        <f>E35+0.0042</f>
        <v>0.3478333333333333</v>
      </c>
      <c r="F36" s="314"/>
      <c r="G36" s="477"/>
      <c r="H36" s="314">
        <f>H35+0.0042</f>
        <v>0.4411111111111111</v>
      </c>
      <c r="I36" s="314"/>
      <c r="J36" s="314"/>
      <c r="K36" s="314"/>
      <c r="L36" s="314"/>
      <c r="M36" s="314"/>
      <c r="N36" s="314"/>
      <c r="O36" s="314"/>
      <c r="P36" s="314"/>
      <c r="Q36" s="314"/>
      <c r="R36" s="381"/>
      <c r="S36" s="381"/>
      <c r="T36" s="382"/>
    </row>
    <row r="37" spans="1:20" ht="25.5" customHeight="1">
      <c r="A37" s="402" t="s">
        <v>216</v>
      </c>
      <c r="B37" s="389" t="s">
        <v>317</v>
      </c>
      <c r="C37" s="342"/>
      <c r="D37" s="325"/>
      <c r="E37" s="325"/>
      <c r="F37" s="325"/>
      <c r="G37" s="475"/>
      <c r="H37" s="325">
        <f>H36+0.021</f>
        <v>0.46211111111111114</v>
      </c>
      <c r="I37" s="325"/>
      <c r="J37" s="325"/>
      <c r="K37" s="325"/>
      <c r="L37" s="325"/>
      <c r="M37" s="325"/>
      <c r="N37" s="325"/>
      <c r="O37" s="325"/>
      <c r="P37" s="325"/>
      <c r="Q37" s="325"/>
      <c r="R37" s="324"/>
      <c r="S37" s="324"/>
      <c r="T37" s="327"/>
    </row>
    <row r="38" spans="1:20" ht="25.5" customHeight="1">
      <c r="A38" s="407" t="s">
        <v>243</v>
      </c>
      <c r="B38" s="397" t="s">
        <v>215</v>
      </c>
      <c r="C38" s="384"/>
      <c r="D38" s="385"/>
      <c r="E38" s="385"/>
      <c r="F38" s="385"/>
      <c r="G38" s="479"/>
      <c r="H38" s="385">
        <f>H37+0.028</f>
        <v>0.49011111111111116</v>
      </c>
      <c r="I38" s="385"/>
      <c r="J38" s="385"/>
      <c r="K38" s="385"/>
      <c r="L38" s="385"/>
      <c r="M38" s="385"/>
      <c r="N38" s="385"/>
      <c r="O38" s="385"/>
      <c r="P38" s="385"/>
      <c r="Q38" s="385"/>
      <c r="R38" s="386"/>
      <c r="S38" s="386"/>
      <c r="T38" s="387"/>
    </row>
    <row r="39" spans="1:20" ht="25.5" customHeight="1">
      <c r="A39" s="403" t="s">
        <v>244</v>
      </c>
      <c r="B39" s="390" t="s">
        <v>316</v>
      </c>
      <c r="C39" s="337"/>
      <c r="D39" s="330"/>
      <c r="E39" s="330"/>
      <c r="F39" s="330"/>
      <c r="G39" s="476"/>
      <c r="H39" s="385">
        <f>H38+0.0056</f>
        <v>0.49571111111111116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29"/>
      <c r="S39" s="329"/>
      <c r="T39" s="331"/>
    </row>
    <row r="40" spans="1:20" ht="25.5" customHeight="1">
      <c r="A40" s="403" t="s">
        <v>214</v>
      </c>
      <c r="B40" s="390" t="s">
        <v>314</v>
      </c>
      <c r="C40" s="337"/>
      <c r="D40" s="330"/>
      <c r="E40" s="330"/>
      <c r="F40" s="330"/>
      <c r="G40" s="476"/>
      <c r="H40" s="330">
        <f>H39+0.0056</f>
        <v>0.5013111111111112</v>
      </c>
      <c r="I40" s="330"/>
      <c r="J40" s="330"/>
      <c r="K40" s="330"/>
      <c r="L40" s="330"/>
      <c r="M40" s="330"/>
      <c r="N40" s="330"/>
      <c r="O40" s="330"/>
      <c r="P40" s="330"/>
      <c r="Q40" s="330"/>
      <c r="R40" s="329"/>
      <c r="S40" s="329"/>
      <c r="T40" s="331"/>
    </row>
    <row r="41" spans="1:20" ht="25.5" customHeight="1">
      <c r="A41" s="403" t="s">
        <v>245</v>
      </c>
      <c r="B41" s="390" t="s">
        <v>315</v>
      </c>
      <c r="C41" s="337"/>
      <c r="D41" s="330"/>
      <c r="E41" s="330"/>
      <c r="F41" s="330"/>
      <c r="G41" s="476"/>
      <c r="H41" s="330">
        <f>H40+0.0056</f>
        <v>0.5069111111111112</v>
      </c>
      <c r="I41" s="330"/>
      <c r="J41" s="330"/>
      <c r="K41" s="330"/>
      <c r="L41" s="330"/>
      <c r="M41" s="330"/>
      <c r="N41" s="330"/>
      <c r="O41" s="330"/>
      <c r="P41" s="330"/>
      <c r="Q41" s="330"/>
      <c r="R41" s="329"/>
      <c r="S41" s="329"/>
      <c r="T41" s="331"/>
    </row>
    <row r="42" spans="1:20" ht="25.5" customHeight="1" thickBot="1">
      <c r="A42" s="404" t="s">
        <v>57</v>
      </c>
      <c r="B42" s="392" t="s">
        <v>246</v>
      </c>
      <c r="C42" s="343"/>
      <c r="D42" s="314"/>
      <c r="E42" s="314"/>
      <c r="F42" s="314"/>
      <c r="G42" s="477"/>
      <c r="H42" s="314">
        <f>H41+0.021</f>
        <v>0.5279111111111112</v>
      </c>
      <c r="I42" s="314"/>
      <c r="J42" s="314"/>
      <c r="K42" s="314"/>
      <c r="L42" s="314"/>
      <c r="M42" s="314"/>
      <c r="N42" s="314"/>
      <c r="O42" s="314"/>
      <c r="P42" s="314"/>
      <c r="Q42" s="314"/>
      <c r="R42" s="381"/>
      <c r="S42" s="381"/>
      <c r="T42" s="382"/>
    </row>
    <row r="43" spans="1:20" ht="25.5" customHeight="1">
      <c r="A43" s="367"/>
      <c r="B43" s="368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50"/>
      <c r="R43" s="350"/>
      <c r="S43" s="350"/>
      <c r="T43" s="350"/>
    </row>
    <row r="44" spans="1:20" ht="25.5" customHeight="1">
      <c r="A44" s="367"/>
      <c r="B44" s="368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50"/>
      <c r="R44" s="350"/>
      <c r="S44" s="350"/>
      <c r="T44" s="350"/>
    </row>
    <row r="45" spans="1:20" ht="25.5" customHeight="1" thickBot="1">
      <c r="A45" s="582" t="s">
        <v>333</v>
      </c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</row>
    <row r="46" spans="1:20" ht="25.5" customHeight="1">
      <c r="A46" s="345"/>
      <c r="B46" s="426" t="s">
        <v>39</v>
      </c>
      <c r="C46" s="223">
        <v>1132</v>
      </c>
      <c r="D46" s="415">
        <v>1136</v>
      </c>
      <c r="E46" s="218">
        <v>1129</v>
      </c>
      <c r="F46" s="218">
        <v>1126</v>
      </c>
      <c r="G46" s="440">
        <v>1132</v>
      </c>
      <c r="H46" s="218">
        <v>1129</v>
      </c>
      <c r="I46" s="218">
        <v>1132</v>
      </c>
      <c r="J46" s="218">
        <v>1129</v>
      </c>
      <c r="K46" s="218">
        <v>1133</v>
      </c>
      <c r="L46" s="415">
        <v>1136</v>
      </c>
      <c r="M46" s="218">
        <v>1132</v>
      </c>
      <c r="N46" s="218">
        <v>1133</v>
      </c>
      <c r="O46" s="415">
        <v>1136</v>
      </c>
      <c r="P46" s="218">
        <v>1132</v>
      </c>
      <c r="Q46" s="218">
        <v>1141</v>
      </c>
      <c r="R46" s="218">
        <v>1132</v>
      </c>
      <c r="S46" s="218">
        <v>1129</v>
      </c>
      <c r="T46" s="417">
        <v>1129</v>
      </c>
    </row>
    <row r="47" spans="1:20" ht="25.5" customHeight="1">
      <c r="A47" s="349"/>
      <c r="B47" s="186" t="s">
        <v>41</v>
      </c>
      <c r="C47" s="197" t="s">
        <v>213</v>
      </c>
      <c r="D47" s="420" t="s">
        <v>62</v>
      </c>
      <c r="E47" s="188" t="s">
        <v>63</v>
      </c>
      <c r="F47" s="188" t="s">
        <v>58</v>
      </c>
      <c r="G47" s="441" t="s">
        <v>213</v>
      </c>
      <c r="H47" s="188" t="s">
        <v>64</v>
      </c>
      <c r="I47" s="188" t="s">
        <v>213</v>
      </c>
      <c r="J47" s="188" t="s">
        <v>64</v>
      </c>
      <c r="K47" s="420" t="s">
        <v>211</v>
      </c>
      <c r="L47" s="420" t="s">
        <v>66</v>
      </c>
      <c r="M47" s="188" t="s">
        <v>213</v>
      </c>
      <c r="N47" s="420" t="s">
        <v>65</v>
      </c>
      <c r="O47" s="420" t="s">
        <v>66</v>
      </c>
      <c r="P47" s="188" t="s">
        <v>213</v>
      </c>
      <c r="Q47" s="188" t="s">
        <v>75</v>
      </c>
      <c r="R47" s="188" t="s">
        <v>213</v>
      </c>
      <c r="S47" s="188" t="s">
        <v>64</v>
      </c>
      <c r="T47" s="419" t="s">
        <v>64</v>
      </c>
    </row>
    <row r="48" spans="1:20" ht="25.5" customHeight="1">
      <c r="A48" s="349"/>
      <c r="B48" s="186"/>
      <c r="C48" s="197" t="s">
        <v>224</v>
      </c>
      <c r="D48" s="420" t="s">
        <v>300</v>
      </c>
      <c r="E48" s="188" t="s">
        <v>71</v>
      </c>
      <c r="F48" s="188" t="s">
        <v>70</v>
      </c>
      <c r="G48" s="441" t="s">
        <v>224</v>
      </c>
      <c r="H48" s="188" t="s">
        <v>71</v>
      </c>
      <c r="I48" s="188" t="s">
        <v>224</v>
      </c>
      <c r="J48" s="188" t="s">
        <v>71</v>
      </c>
      <c r="K48" s="420" t="s">
        <v>301</v>
      </c>
      <c r="L48" s="420" t="s">
        <v>299</v>
      </c>
      <c r="M48" s="188" t="s">
        <v>224</v>
      </c>
      <c r="N48" s="420" t="s">
        <v>301</v>
      </c>
      <c r="O48" s="420" t="s">
        <v>299</v>
      </c>
      <c r="P48" s="188" t="s">
        <v>224</v>
      </c>
      <c r="Q48" s="188" t="s">
        <v>72</v>
      </c>
      <c r="R48" s="188" t="s">
        <v>224</v>
      </c>
      <c r="S48" s="188" t="s">
        <v>71</v>
      </c>
      <c r="T48" s="419" t="s">
        <v>71</v>
      </c>
    </row>
    <row r="49" spans="1:21" ht="25.5" customHeight="1">
      <c r="A49" s="349"/>
      <c r="B49" s="186"/>
      <c r="C49" s="197" t="s">
        <v>60</v>
      </c>
      <c r="D49" s="188" t="s">
        <v>60</v>
      </c>
      <c r="E49" s="188" t="s">
        <v>60</v>
      </c>
      <c r="F49" s="188" t="s">
        <v>60</v>
      </c>
      <c r="G49" s="441" t="s">
        <v>60</v>
      </c>
      <c r="H49" s="188" t="s">
        <v>60</v>
      </c>
      <c r="I49" s="188" t="s">
        <v>60</v>
      </c>
      <c r="J49" s="188" t="s">
        <v>60</v>
      </c>
      <c r="K49" s="188" t="s">
        <v>60</v>
      </c>
      <c r="L49" s="188" t="s">
        <v>60</v>
      </c>
      <c r="M49" s="188" t="s">
        <v>60</v>
      </c>
      <c r="N49" s="188" t="s">
        <v>60</v>
      </c>
      <c r="O49" s="188" t="s">
        <v>60</v>
      </c>
      <c r="P49" s="188" t="s">
        <v>60</v>
      </c>
      <c r="Q49" s="188" t="s">
        <v>60</v>
      </c>
      <c r="R49" s="188" t="s">
        <v>60</v>
      </c>
      <c r="S49" s="188" t="s">
        <v>60</v>
      </c>
      <c r="T49" s="419" t="s">
        <v>60</v>
      </c>
      <c r="U49" s="350"/>
    </row>
    <row r="50" spans="1:21" ht="25.5" customHeight="1">
      <c r="A50" s="349"/>
      <c r="B50" s="186"/>
      <c r="C50" s="197" t="s">
        <v>56</v>
      </c>
      <c r="D50" s="188" t="s">
        <v>56</v>
      </c>
      <c r="E50" s="188" t="s">
        <v>56</v>
      </c>
      <c r="F50" s="188" t="s">
        <v>56</v>
      </c>
      <c r="G50" s="441" t="s">
        <v>56</v>
      </c>
      <c r="H50" s="188" t="s">
        <v>56</v>
      </c>
      <c r="I50" s="188" t="s">
        <v>56</v>
      </c>
      <c r="J50" s="188" t="s">
        <v>56</v>
      </c>
      <c r="K50" s="188" t="s">
        <v>56</v>
      </c>
      <c r="L50" s="188" t="s">
        <v>56</v>
      </c>
      <c r="M50" s="188" t="s">
        <v>56</v>
      </c>
      <c r="N50" s="188" t="s">
        <v>56</v>
      </c>
      <c r="O50" s="188" t="s">
        <v>56</v>
      </c>
      <c r="P50" s="188" t="s">
        <v>56</v>
      </c>
      <c r="Q50" s="188" t="s">
        <v>56</v>
      </c>
      <c r="R50" s="188" t="s">
        <v>56</v>
      </c>
      <c r="S50" s="188" t="s">
        <v>56</v>
      </c>
      <c r="T50" s="419" t="s">
        <v>56</v>
      </c>
      <c r="U50" s="370"/>
    </row>
    <row r="51" spans="1:21" ht="25.5" customHeight="1" thickBot="1">
      <c r="A51" s="351"/>
      <c r="B51" s="410" t="s">
        <v>248</v>
      </c>
      <c r="C51" s="421" t="s">
        <v>59</v>
      </c>
      <c r="D51" s="315" t="s">
        <v>59</v>
      </c>
      <c r="E51" s="315" t="s">
        <v>59</v>
      </c>
      <c r="F51" s="315" t="s">
        <v>59</v>
      </c>
      <c r="G51" s="442" t="s">
        <v>59</v>
      </c>
      <c r="H51" s="315" t="s">
        <v>59</v>
      </c>
      <c r="I51" s="315" t="s">
        <v>59</v>
      </c>
      <c r="J51" s="315" t="s">
        <v>59</v>
      </c>
      <c r="K51" s="315" t="s">
        <v>59</v>
      </c>
      <c r="L51" s="315" t="s">
        <v>59</v>
      </c>
      <c r="M51" s="315" t="s">
        <v>59</v>
      </c>
      <c r="N51" s="315" t="s">
        <v>59</v>
      </c>
      <c r="O51" s="315" t="s">
        <v>59</v>
      </c>
      <c r="P51" s="315" t="s">
        <v>59</v>
      </c>
      <c r="Q51" s="315" t="s">
        <v>59</v>
      </c>
      <c r="R51" s="315" t="s">
        <v>59</v>
      </c>
      <c r="S51" s="315" t="s">
        <v>59</v>
      </c>
      <c r="T51" s="424" t="s">
        <v>59</v>
      </c>
      <c r="U51" s="350"/>
    </row>
    <row r="52" spans="1:21" ht="25.5" customHeight="1">
      <c r="A52" s="408"/>
      <c r="B52" s="219"/>
      <c r="C52" s="346"/>
      <c r="D52" s="355"/>
      <c r="E52" s="347"/>
      <c r="F52" s="347"/>
      <c r="G52" s="473"/>
      <c r="H52" s="347"/>
      <c r="I52" s="358"/>
      <c r="J52" s="358"/>
      <c r="K52" s="347"/>
      <c r="L52" s="347"/>
      <c r="M52" s="355"/>
      <c r="N52" s="355"/>
      <c r="O52" s="347"/>
      <c r="P52" s="355"/>
      <c r="Q52" s="347"/>
      <c r="R52" s="347"/>
      <c r="S52" s="347"/>
      <c r="T52" s="348"/>
      <c r="U52" s="350"/>
    </row>
    <row r="53" spans="1:21" ht="25.5" customHeight="1" thickBot="1">
      <c r="A53" s="409" t="s">
        <v>42</v>
      </c>
      <c r="B53" s="410" t="s">
        <v>248</v>
      </c>
      <c r="C53" s="371"/>
      <c r="D53" s="372" t="s">
        <v>282</v>
      </c>
      <c r="E53" s="373"/>
      <c r="F53" s="373"/>
      <c r="G53" s="482"/>
      <c r="H53" s="373"/>
      <c r="I53" s="374" t="s">
        <v>282</v>
      </c>
      <c r="J53" s="374" t="s">
        <v>282</v>
      </c>
      <c r="K53" s="375"/>
      <c r="L53" s="373"/>
      <c r="M53" s="372" t="s">
        <v>282</v>
      </c>
      <c r="N53" s="262" t="s">
        <v>289</v>
      </c>
      <c r="O53" s="373"/>
      <c r="P53" s="372" t="s">
        <v>282</v>
      </c>
      <c r="Q53" s="373"/>
      <c r="R53" s="373"/>
      <c r="S53" s="373"/>
      <c r="T53" s="376"/>
      <c r="U53" s="350"/>
    </row>
    <row r="54" spans="1:21" ht="25.5" customHeight="1">
      <c r="A54" s="411" t="s">
        <v>75</v>
      </c>
      <c r="B54" s="412" t="s">
        <v>246</v>
      </c>
      <c r="C54" s="321"/>
      <c r="D54" s="321"/>
      <c r="E54" s="321"/>
      <c r="F54" s="321"/>
      <c r="G54" s="483"/>
      <c r="H54" s="321"/>
      <c r="I54" s="321"/>
      <c r="J54" s="321"/>
      <c r="K54" s="321"/>
      <c r="L54" s="321"/>
      <c r="M54" s="321"/>
      <c r="N54" s="321"/>
      <c r="O54" s="321"/>
      <c r="P54" s="321"/>
      <c r="Q54" s="322">
        <v>0.625</v>
      </c>
      <c r="R54" s="321"/>
      <c r="S54" s="321"/>
      <c r="T54" s="432"/>
      <c r="U54" s="350"/>
    </row>
    <row r="55" spans="1:20" ht="25.5" customHeight="1">
      <c r="A55" s="398" t="s">
        <v>76</v>
      </c>
      <c r="B55" s="390" t="s">
        <v>315</v>
      </c>
      <c r="C55" s="323"/>
      <c r="D55" s="324"/>
      <c r="E55" s="324"/>
      <c r="F55" s="324"/>
      <c r="G55" s="478"/>
      <c r="H55" s="324"/>
      <c r="I55" s="324"/>
      <c r="J55" s="324"/>
      <c r="K55" s="325"/>
      <c r="L55" s="324"/>
      <c r="M55" s="324"/>
      <c r="N55" s="325"/>
      <c r="O55" s="326"/>
      <c r="P55" s="324"/>
      <c r="Q55" s="325">
        <f>Q54+0.021</f>
        <v>0.646</v>
      </c>
      <c r="R55" s="324"/>
      <c r="S55" s="324"/>
      <c r="T55" s="327"/>
    </row>
    <row r="56" spans="1:20" ht="25.5" customHeight="1">
      <c r="A56" s="399" t="s">
        <v>214</v>
      </c>
      <c r="B56" s="390" t="s">
        <v>314</v>
      </c>
      <c r="C56" s="328"/>
      <c r="D56" s="329"/>
      <c r="E56" s="329"/>
      <c r="F56" s="329"/>
      <c r="G56" s="484"/>
      <c r="H56" s="329"/>
      <c r="I56" s="329"/>
      <c r="J56" s="329"/>
      <c r="K56" s="330"/>
      <c r="L56" s="329"/>
      <c r="M56" s="329"/>
      <c r="N56" s="330"/>
      <c r="O56" s="330"/>
      <c r="P56" s="329"/>
      <c r="Q56" s="330">
        <f>Q55+0.0056</f>
        <v>0.6516000000000001</v>
      </c>
      <c r="R56" s="329"/>
      <c r="S56" s="329"/>
      <c r="T56" s="331"/>
    </row>
    <row r="57" spans="1:20" ht="25.5" customHeight="1">
      <c r="A57" s="399" t="s">
        <v>77</v>
      </c>
      <c r="B57" s="390" t="s">
        <v>316</v>
      </c>
      <c r="C57" s="328"/>
      <c r="D57" s="329"/>
      <c r="E57" s="329"/>
      <c r="F57" s="329"/>
      <c r="G57" s="484"/>
      <c r="H57" s="329"/>
      <c r="I57" s="329"/>
      <c r="J57" s="329"/>
      <c r="K57" s="330"/>
      <c r="L57" s="329"/>
      <c r="M57" s="329"/>
      <c r="N57" s="330"/>
      <c r="O57" s="330"/>
      <c r="P57" s="329"/>
      <c r="Q57" s="330">
        <f>Q56+0.0056</f>
        <v>0.6572000000000001</v>
      </c>
      <c r="R57" s="329"/>
      <c r="S57" s="329"/>
      <c r="T57" s="331"/>
    </row>
    <row r="58" spans="1:20" ht="25.5" customHeight="1">
      <c r="A58" s="399" t="s">
        <v>78</v>
      </c>
      <c r="B58" s="397" t="s">
        <v>215</v>
      </c>
      <c r="C58" s="328"/>
      <c r="D58" s="329"/>
      <c r="E58" s="329"/>
      <c r="F58" s="329"/>
      <c r="G58" s="484"/>
      <c r="H58" s="329"/>
      <c r="I58" s="329"/>
      <c r="J58" s="329"/>
      <c r="K58" s="330"/>
      <c r="L58" s="329"/>
      <c r="M58" s="329"/>
      <c r="N58" s="330"/>
      <c r="O58" s="330"/>
      <c r="P58" s="329"/>
      <c r="Q58" s="330">
        <f>Q57+0.0056</f>
        <v>0.6628000000000002</v>
      </c>
      <c r="R58" s="329"/>
      <c r="S58" s="329"/>
      <c r="T58" s="331"/>
    </row>
    <row r="59" spans="1:20" ht="25.5" customHeight="1">
      <c r="A59" s="399" t="s">
        <v>216</v>
      </c>
      <c r="B59" s="390" t="s">
        <v>313</v>
      </c>
      <c r="C59" s="328"/>
      <c r="D59" s="329"/>
      <c r="E59" s="329"/>
      <c r="F59" s="329"/>
      <c r="G59" s="484"/>
      <c r="H59" s="329"/>
      <c r="I59" s="329"/>
      <c r="J59" s="329"/>
      <c r="K59" s="330"/>
      <c r="L59" s="329"/>
      <c r="M59" s="329"/>
      <c r="N59" s="330"/>
      <c r="O59" s="330"/>
      <c r="P59" s="329"/>
      <c r="Q59" s="330">
        <f>Q58+0.028</f>
        <v>0.6908000000000002</v>
      </c>
      <c r="R59" s="329"/>
      <c r="S59" s="329"/>
      <c r="T59" s="331"/>
    </row>
    <row r="60" spans="1:20" ht="25.5" customHeight="1" thickBot="1">
      <c r="A60" s="409" t="s">
        <v>79</v>
      </c>
      <c r="B60" s="413" t="s">
        <v>217</v>
      </c>
      <c r="C60" s="332"/>
      <c r="D60" s="318"/>
      <c r="E60" s="318"/>
      <c r="F60" s="317">
        <v>0.3611111111111111</v>
      </c>
      <c r="G60" s="485"/>
      <c r="H60" s="317"/>
      <c r="I60" s="318"/>
      <c r="J60" s="318"/>
      <c r="K60" s="317"/>
      <c r="L60" s="317"/>
      <c r="M60" s="318"/>
      <c r="N60" s="317"/>
      <c r="O60" s="317"/>
      <c r="P60" s="318"/>
      <c r="Q60" s="314">
        <f>Q59+0.021</f>
        <v>0.7118000000000002</v>
      </c>
      <c r="R60" s="318"/>
      <c r="S60" s="318"/>
      <c r="T60" s="434"/>
    </row>
    <row r="61" spans="1:20" ht="25.5" customHeight="1">
      <c r="A61" s="398" t="s">
        <v>74</v>
      </c>
      <c r="B61" s="389" t="s">
        <v>319</v>
      </c>
      <c r="C61" s="323"/>
      <c r="D61" s="324"/>
      <c r="E61" s="324"/>
      <c r="F61" s="325">
        <f>F60+0.0042</f>
        <v>0.3653111111111111</v>
      </c>
      <c r="G61" s="475"/>
      <c r="H61" s="325"/>
      <c r="I61" s="325"/>
      <c r="J61" s="325"/>
      <c r="K61" s="325"/>
      <c r="L61" s="325"/>
      <c r="M61" s="325"/>
      <c r="N61" s="325"/>
      <c r="O61" s="325"/>
      <c r="P61" s="325"/>
      <c r="Q61" s="325">
        <f>Q60+0.0028</f>
        <v>0.7146000000000002</v>
      </c>
      <c r="R61" s="324"/>
      <c r="S61" s="324"/>
      <c r="T61" s="327"/>
    </row>
    <row r="62" spans="1:20" ht="25.5" customHeight="1">
      <c r="A62" s="399" t="s">
        <v>80</v>
      </c>
      <c r="B62" s="390" t="s">
        <v>312</v>
      </c>
      <c r="C62" s="328"/>
      <c r="D62" s="329"/>
      <c r="E62" s="329"/>
      <c r="F62" s="330">
        <f>F61+0.0042</f>
        <v>0.36951111111111107</v>
      </c>
      <c r="G62" s="476"/>
      <c r="H62" s="330"/>
      <c r="I62" s="330"/>
      <c r="J62" s="330"/>
      <c r="K62" s="330"/>
      <c r="L62" s="330"/>
      <c r="M62" s="330"/>
      <c r="N62" s="330"/>
      <c r="O62" s="330"/>
      <c r="P62" s="330"/>
      <c r="Q62" s="330">
        <f>Q61+0.0049</f>
        <v>0.7195000000000003</v>
      </c>
      <c r="R62" s="329"/>
      <c r="S62" s="329"/>
      <c r="T62" s="331"/>
    </row>
    <row r="63" spans="1:20" ht="25.5" customHeight="1">
      <c r="A63" s="399" t="s">
        <v>218</v>
      </c>
      <c r="B63" s="390" t="s">
        <v>219</v>
      </c>
      <c r="C63" s="328"/>
      <c r="D63" s="330"/>
      <c r="E63" s="330"/>
      <c r="F63" s="330">
        <f>F62+0.0028</f>
        <v>0.3723111111111111</v>
      </c>
      <c r="G63" s="476"/>
      <c r="H63" s="330"/>
      <c r="I63" s="330"/>
      <c r="J63" s="330"/>
      <c r="K63" s="330"/>
      <c r="L63" s="330"/>
      <c r="M63" s="330"/>
      <c r="N63" s="330"/>
      <c r="O63" s="330"/>
      <c r="P63" s="330"/>
      <c r="Q63" s="330">
        <f>Q62+0.0021</f>
        <v>0.7216000000000002</v>
      </c>
      <c r="R63" s="329"/>
      <c r="S63" s="329"/>
      <c r="T63" s="331"/>
    </row>
    <row r="64" spans="1:20" ht="25.5" customHeight="1">
      <c r="A64" s="399" t="s">
        <v>81</v>
      </c>
      <c r="B64" s="390" t="s">
        <v>311</v>
      </c>
      <c r="C64" s="337"/>
      <c r="D64" s="330"/>
      <c r="E64" s="330"/>
      <c r="F64" s="330">
        <f>F63+0.0028</f>
        <v>0.3751111111111111</v>
      </c>
      <c r="G64" s="476"/>
      <c r="H64" s="330"/>
      <c r="I64" s="330"/>
      <c r="J64" s="330"/>
      <c r="K64" s="330"/>
      <c r="L64" s="330"/>
      <c r="M64" s="330"/>
      <c r="N64" s="330"/>
      <c r="O64" s="330"/>
      <c r="P64" s="330"/>
      <c r="Q64" s="330">
        <f>Q63+0.0021</f>
        <v>0.7237000000000002</v>
      </c>
      <c r="R64" s="329"/>
      <c r="S64" s="329"/>
      <c r="T64" s="331"/>
    </row>
    <row r="65" spans="1:20" ht="25.5" customHeight="1">
      <c r="A65" s="399" t="s">
        <v>65</v>
      </c>
      <c r="B65" s="414" t="s">
        <v>301</v>
      </c>
      <c r="C65" s="337"/>
      <c r="D65" s="330"/>
      <c r="E65" s="330"/>
      <c r="F65" s="330">
        <f>F64+0.0021</f>
        <v>0.3772111111111111</v>
      </c>
      <c r="G65" s="476"/>
      <c r="H65" s="330"/>
      <c r="I65" s="330"/>
      <c r="J65" s="330"/>
      <c r="K65" s="330">
        <v>0.5833333333333334</v>
      </c>
      <c r="L65" s="330"/>
      <c r="M65" s="330"/>
      <c r="N65" s="330">
        <v>0.6944444444444445</v>
      </c>
      <c r="O65" s="330"/>
      <c r="P65" s="330"/>
      <c r="Q65" s="330">
        <v>0.75</v>
      </c>
      <c r="R65" s="329"/>
      <c r="S65" s="329"/>
      <c r="T65" s="331"/>
    </row>
    <row r="66" spans="1:20" ht="25.5" customHeight="1">
      <c r="A66" s="399" t="s">
        <v>240</v>
      </c>
      <c r="B66" s="390" t="s">
        <v>323</v>
      </c>
      <c r="C66" s="337"/>
      <c r="D66" s="330"/>
      <c r="E66" s="330"/>
      <c r="F66" s="330">
        <f>F65+0.0014</f>
        <v>0.3786111111111111</v>
      </c>
      <c r="G66" s="476"/>
      <c r="H66" s="330"/>
      <c r="I66" s="330"/>
      <c r="J66" s="330"/>
      <c r="K66" s="330">
        <f>K65+0.0014</f>
        <v>0.5847333333333333</v>
      </c>
      <c r="L66" s="330"/>
      <c r="M66" s="330"/>
      <c r="N66" s="330">
        <f>N65+0.0014</f>
        <v>0.6958444444444445</v>
      </c>
      <c r="O66" s="330"/>
      <c r="P66" s="330"/>
      <c r="Q66" s="330">
        <f>Q65+0.0014</f>
        <v>0.7514</v>
      </c>
      <c r="R66" s="329"/>
      <c r="S66" s="329"/>
      <c r="T66" s="331"/>
    </row>
    <row r="67" spans="1:20" ht="25.5" customHeight="1">
      <c r="A67" s="399" t="s">
        <v>247</v>
      </c>
      <c r="B67" s="390" t="s">
        <v>310</v>
      </c>
      <c r="C67" s="337"/>
      <c r="D67" s="330"/>
      <c r="E67" s="330"/>
      <c r="F67" s="330">
        <f>F65+0.0105</f>
        <v>0.3877111111111111</v>
      </c>
      <c r="G67" s="476"/>
      <c r="H67" s="330"/>
      <c r="I67" s="330"/>
      <c r="J67" s="330"/>
      <c r="K67" s="330">
        <f>K66+0.0091</f>
        <v>0.5938333333333333</v>
      </c>
      <c r="L67" s="330"/>
      <c r="M67" s="330"/>
      <c r="N67" s="330">
        <f>N66+0.0091</f>
        <v>0.7049444444444445</v>
      </c>
      <c r="O67" s="330"/>
      <c r="P67" s="330"/>
      <c r="Q67" s="330">
        <f>Q65+0.0105</f>
        <v>0.7605</v>
      </c>
      <c r="R67" s="329"/>
      <c r="S67" s="329"/>
      <c r="T67" s="331"/>
    </row>
    <row r="68" spans="1:20" ht="25.5" customHeight="1">
      <c r="A68" s="399" t="s">
        <v>220</v>
      </c>
      <c r="B68" s="390" t="s">
        <v>324</v>
      </c>
      <c r="C68" s="337"/>
      <c r="D68" s="330"/>
      <c r="E68" s="330"/>
      <c r="F68" s="330"/>
      <c r="G68" s="476"/>
      <c r="H68" s="330"/>
      <c r="I68" s="330"/>
      <c r="J68" s="330"/>
      <c r="K68" s="330">
        <f>K67+0.0056</f>
        <v>0.5994333333333334</v>
      </c>
      <c r="L68" s="330"/>
      <c r="M68" s="330"/>
      <c r="N68" s="330">
        <f>N67+0.0056</f>
        <v>0.7105444444444445</v>
      </c>
      <c r="O68" s="330"/>
      <c r="P68" s="330"/>
      <c r="Q68" s="330"/>
      <c r="R68" s="329"/>
      <c r="S68" s="329"/>
      <c r="T68" s="331"/>
    </row>
    <row r="69" spans="1:20" ht="25.5" customHeight="1">
      <c r="A69" s="399" t="s">
        <v>221</v>
      </c>
      <c r="B69" s="390" t="s">
        <v>309</v>
      </c>
      <c r="C69" s="337"/>
      <c r="D69" s="330"/>
      <c r="E69" s="330"/>
      <c r="F69" s="330">
        <f>F67+0.0014</f>
        <v>0.38911111111111113</v>
      </c>
      <c r="G69" s="476"/>
      <c r="H69" s="330"/>
      <c r="I69" s="330"/>
      <c r="J69" s="330"/>
      <c r="K69" s="330">
        <f>K68+0.0042</f>
        <v>0.6036333333333334</v>
      </c>
      <c r="L69" s="330"/>
      <c r="M69" s="330"/>
      <c r="N69" s="330">
        <f>N68+0.0042</f>
        <v>0.7147444444444445</v>
      </c>
      <c r="O69" s="330"/>
      <c r="P69" s="330"/>
      <c r="Q69" s="330">
        <f>Q67+0.0014</f>
        <v>0.7618999999999999</v>
      </c>
      <c r="R69" s="329"/>
      <c r="S69" s="329"/>
      <c r="T69" s="331"/>
    </row>
    <row r="70" spans="1:20" ht="25.5" customHeight="1">
      <c r="A70" s="399" t="s">
        <v>222</v>
      </c>
      <c r="B70" s="390" t="s">
        <v>223</v>
      </c>
      <c r="C70" s="337"/>
      <c r="D70" s="330"/>
      <c r="E70" s="330"/>
      <c r="F70" s="330">
        <f>F69+0.0056</f>
        <v>0.3947111111111111</v>
      </c>
      <c r="G70" s="476"/>
      <c r="H70" s="330"/>
      <c r="I70" s="330"/>
      <c r="J70" s="330"/>
      <c r="K70" s="330">
        <f>K69+0.0056</f>
        <v>0.6092333333333334</v>
      </c>
      <c r="L70" s="330"/>
      <c r="M70" s="330"/>
      <c r="N70" s="330">
        <f>N69+0.0056</f>
        <v>0.7203444444444446</v>
      </c>
      <c r="O70" s="330"/>
      <c r="P70" s="330"/>
      <c r="Q70" s="330">
        <f>Q69+0.0056</f>
        <v>0.7675</v>
      </c>
      <c r="R70" s="329"/>
      <c r="S70" s="329"/>
      <c r="T70" s="331"/>
    </row>
    <row r="71" spans="1:20" ht="25.5" customHeight="1" thickBot="1">
      <c r="A71" s="409" t="s">
        <v>213</v>
      </c>
      <c r="B71" s="413" t="s">
        <v>224</v>
      </c>
      <c r="C71" s="316">
        <v>0.2638888888888889</v>
      </c>
      <c r="D71" s="317"/>
      <c r="E71" s="317"/>
      <c r="F71" s="317"/>
      <c r="G71" s="486">
        <v>0.40277777777777773</v>
      </c>
      <c r="H71" s="317"/>
      <c r="I71" s="317">
        <v>0.5555555555555556</v>
      </c>
      <c r="J71" s="317"/>
      <c r="K71" s="317"/>
      <c r="L71" s="317"/>
      <c r="M71" s="317">
        <v>0.7083333333333334</v>
      </c>
      <c r="N71" s="317"/>
      <c r="O71" s="317"/>
      <c r="P71" s="317">
        <v>0.75</v>
      </c>
      <c r="Q71" s="318"/>
      <c r="R71" s="317">
        <v>0.7986111111111112</v>
      </c>
      <c r="S71" s="317"/>
      <c r="T71" s="319"/>
    </row>
    <row r="72" spans="1:20" ht="45.75" customHeight="1">
      <c r="A72" s="401" t="s">
        <v>281</v>
      </c>
      <c r="B72" s="394" t="s">
        <v>280</v>
      </c>
      <c r="C72" s="338"/>
      <c r="D72" s="322"/>
      <c r="E72" s="322"/>
      <c r="F72" s="322">
        <v>0.40277777777777773</v>
      </c>
      <c r="G72" s="487"/>
      <c r="H72" s="322"/>
      <c r="I72" s="322"/>
      <c r="J72" s="322"/>
      <c r="K72" s="322">
        <f>K70+0.0056</f>
        <v>0.6148333333333335</v>
      </c>
      <c r="L72" s="322"/>
      <c r="M72" s="322"/>
      <c r="N72" s="322">
        <f>N70+0.0056</f>
        <v>0.7259444444444446</v>
      </c>
      <c r="O72" s="322"/>
      <c r="P72" s="322"/>
      <c r="Q72" s="321"/>
      <c r="R72" s="322"/>
      <c r="S72" s="322"/>
      <c r="T72" s="340"/>
    </row>
    <row r="73" spans="1:20" ht="25.5" customHeight="1" thickBot="1">
      <c r="A73" s="409" t="s">
        <v>63</v>
      </c>
      <c r="B73" s="413" t="s">
        <v>239</v>
      </c>
      <c r="C73" s="316">
        <f>C71+0.007</f>
        <v>0.2708888888888889</v>
      </c>
      <c r="D73" s="317"/>
      <c r="E73" s="317">
        <v>0.3680555555555556</v>
      </c>
      <c r="F73" s="317">
        <v>0.40277777777777773</v>
      </c>
      <c r="G73" s="486">
        <f>G71+0.007</f>
        <v>0.40977777777777774</v>
      </c>
      <c r="H73" s="317">
        <v>0.4513888888888889</v>
      </c>
      <c r="I73" s="317">
        <f>I71+0.007</f>
        <v>0.5625555555555556</v>
      </c>
      <c r="J73" s="317">
        <v>0.5902777777777778</v>
      </c>
      <c r="K73" s="317">
        <f>K72+0.0014</f>
        <v>0.6162333333333334</v>
      </c>
      <c r="L73" s="317"/>
      <c r="M73" s="317">
        <f>M71+0.007</f>
        <v>0.7153333333333334</v>
      </c>
      <c r="N73" s="317">
        <f>N72+0.0014</f>
        <v>0.7273444444444446</v>
      </c>
      <c r="O73" s="317"/>
      <c r="P73" s="317">
        <f>P71+0.007</f>
        <v>0.757</v>
      </c>
      <c r="Q73" s="317">
        <v>0.7708333333333334</v>
      </c>
      <c r="R73" s="317">
        <f>R71+0.007</f>
        <v>0.8056111111111112</v>
      </c>
      <c r="S73" s="317">
        <v>0.8069444444444445</v>
      </c>
      <c r="T73" s="319">
        <v>0.8486111111111111</v>
      </c>
    </row>
    <row r="74" spans="1:20" ht="25.5" customHeight="1">
      <c r="A74" s="480" t="s">
        <v>279</v>
      </c>
      <c r="B74" s="393" t="s">
        <v>328</v>
      </c>
      <c r="C74" s="342"/>
      <c r="D74" s="333"/>
      <c r="E74" s="333"/>
      <c r="F74" s="333"/>
      <c r="G74" s="488"/>
      <c r="H74" s="333"/>
      <c r="I74" s="333"/>
      <c r="J74" s="333"/>
      <c r="K74" s="333">
        <f>K73+0.0035</f>
        <v>0.6197333333333334</v>
      </c>
      <c r="L74" s="333"/>
      <c r="M74" s="333"/>
      <c r="N74" s="333">
        <f>N73+0.0035</f>
        <v>0.7308444444444445</v>
      </c>
      <c r="O74" s="333"/>
      <c r="P74" s="333"/>
      <c r="Q74" s="333"/>
      <c r="R74" s="333"/>
      <c r="S74" s="333"/>
      <c r="T74" s="334"/>
    </row>
    <row r="75" spans="1:20" ht="25.5" customHeight="1">
      <c r="A75" s="399" t="s">
        <v>238</v>
      </c>
      <c r="B75" s="390" t="s">
        <v>307</v>
      </c>
      <c r="C75" s="337">
        <f>C73+0.0035</f>
        <v>0.2743888888888889</v>
      </c>
      <c r="D75" s="335"/>
      <c r="E75" s="335">
        <f>E73+0.0035</f>
        <v>0.3715555555555556</v>
      </c>
      <c r="F75" s="335">
        <f>F73+0.0035</f>
        <v>0.40627777777777774</v>
      </c>
      <c r="G75" s="489">
        <f>G73+0.0035</f>
        <v>0.41327777777777774</v>
      </c>
      <c r="H75" s="335">
        <f aca="true" t="shared" si="10" ref="H75:R75">H73+0.0035</f>
        <v>0.4548888888888889</v>
      </c>
      <c r="I75" s="335">
        <f t="shared" si="10"/>
        <v>0.5660555555555555</v>
      </c>
      <c r="J75" s="335">
        <f t="shared" si="10"/>
        <v>0.5937777777777777</v>
      </c>
      <c r="K75" s="335">
        <f>K74+0.0021</f>
        <v>0.6218333333333333</v>
      </c>
      <c r="L75" s="335"/>
      <c r="M75" s="335">
        <f t="shared" si="10"/>
        <v>0.7188333333333333</v>
      </c>
      <c r="N75" s="335">
        <f>N74+0.0021</f>
        <v>0.7329444444444445</v>
      </c>
      <c r="O75" s="335"/>
      <c r="P75" s="335">
        <f t="shared" si="10"/>
        <v>0.7605</v>
      </c>
      <c r="Q75" s="335">
        <f t="shared" si="10"/>
        <v>0.7743333333333333</v>
      </c>
      <c r="R75" s="335">
        <f t="shared" si="10"/>
        <v>0.8091111111111111</v>
      </c>
      <c r="S75" s="335">
        <f>S73+0.0035</f>
        <v>0.8104444444444444</v>
      </c>
      <c r="T75" s="336">
        <f>T73+0.0035</f>
        <v>0.852111111111111</v>
      </c>
    </row>
    <row r="76" spans="1:20" ht="25.5" customHeight="1">
      <c r="A76" s="399" t="s">
        <v>237</v>
      </c>
      <c r="B76" s="390" t="s">
        <v>306</v>
      </c>
      <c r="C76" s="337">
        <f>C75+0.0014</f>
        <v>0.2757888888888889</v>
      </c>
      <c r="D76" s="335"/>
      <c r="E76" s="335">
        <f aca="true" t="shared" si="11" ref="E76:K76">E75+0.0014</f>
        <v>0.3729555555555556</v>
      </c>
      <c r="F76" s="335">
        <f>F75+0.0014</f>
        <v>0.40767777777777775</v>
      </c>
      <c r="G76" s="489">
        <f>G75+0.0014</f>
        <v>0.41467777777777776</v>
      </c>
      <c r="H76" s="335">
        <f t="shared" si="11"/>
        <v>0.4562888888888889</v>
      </c>
      <c r="I76" s="335">
        <f t="shared" si="11"/>
        <v>0.5674555555555555</v>
      </c>
      <c r="J76" s="335">
        <f t="shared" si="11"/>
        <v>0.5951777777777777</v>
      </c>
      <c r="K76" s="335">
        <f t="shared" si="11"/>
        <v>0.6232333333333333</v>
      </c>
      <c r="L76" s="335"/>
      <c r="M76" s="335">
        <f>M75+0.0014</f>
        <v>0.7202333333333333</v>
      </c>
      <c r="N76" s="335">
        <f>N75+0.0014</f>
        <v>0.7343444444444445</v>
      </c>
      <c r="O76" s="335"/>
      <c r="P76" s="335">
        <f>P75+0.0014</f>
        <v>0.7618999999999999</v>
      </c>
      <c r="Q76" s="335">
        <f>Q75+0.0014</f>
        <v>0.7757333333333333</v>
      </c>
      <c r="R76" s="335">
        <f>R75+0.0014</f>
        <v>0.8105111111111111</v>
      </c>
      <c r="S76" s="335">
        <f>S75+0.0035</f>
        <v>0.8139444444444444</v>
      </c>
      <c r="T76" s="336">
        <f>T75+0.0035</f>
        <v>0.855611111111111</v>
      </c>
    </row>
    <row r="77" spans="1:20" ht="25.5" customHeight="1" thickBot="1">
      <c r="A77" s="409" t="s">
        <v>236</v>
      </c>
      <c r="B77" s="413" t="s">
        <v>305</v>
      </c>
      <c r="C77" s="316"/>
      <c r="D77" s="320">
        <v>0.2777777777777778</v>
      </c>
      <c r="E77" s="320"/>
      <c r="F77" s="317"/>
      <c r="G77" s="490"/>
      <c r="H77" s="320"/>
      <c r="I77" s="320"/>
      <c r="J77" s="320"/>
      <c r="K77" s="314"/>
      <c r="L77" s="320">
        <v>0.6736111111111112</v>
      </c>
      <c r="M77" s="320"/>
      <c r="N77" s="320"/>
      <c r="O77" s="320">
        <v>0.7708333333333334</v>
      </c>
      <c r="P77" s="320"/>
      <c r="Q77" s="320"/>
      <c r="R77" s="320"/>
      <c r="S77" s="320"/>
      <c r="T77" s="319"/>
    </row>
    <row r="78" spans="1:20" ht="25.5" customHeight="1">
      <c r="A78" s="398" t="s">
        <v>235</v>
      </c>
      <c r="B78" s="390" t="s">
        <v>330</v>
      </c>
      <c r="C78" s="338">
        <f>C76+0.0035</f>
        <v>0.2792888888888889</v>
      </c>
      <c r="D78" s="339">
        <f>D77+0.007</f>
        <v>0.2847777777777778</v>
      </c>
      <c r="E78" s="339">
        <f aca="true" t="shared" si="12" ref="E78:K78">E76+0.0035</f>
        <v>0.3764555555555556</v>
      </c>
      <c r="F78" s="322">
        <f>F76+0.0035</f>
        <v>0.41117777777777775</v>
      </c>
      <c r="G78" s="491">
        <f>G76+0.0035</f>
        <v>0.41817777777777776</v>
      </c>
      <c r="H78" s="339">
        <f t="shared" si="12"/>
        <v>0.4597888888888889</v>
      </c>
      <c r="I78" s="339">
        <f t="shared" si="12"/>
        <v>0.5709555555555554</v>
      </c>
      <c r="J78" s="339">
        <f t="shared" si="12"/>
        <v>0.5986777777777776</v>
      </c>
      <c r="K78" s="339">
        <f t="shared" si="12"/>
        <v>0.6267333333333333</v>
      </c>
      <c r="L78" s="339">
        <f>L77+0.007</f>
        <v>0.6806111111111112</v>
      </c>
      <c r="M78" s="339">
        <f>M76+0.0035</f>
        <v>0.7237333333333332</v>
      </c>
      <c r="N78" s="339">
        <f>N76+0.0035</f>
        <v>0.7378444444444444</v>
      </c>
      <c r="O78" s="339">
        <f>O77+0.007</f>
        <v>0.7778333333333334</v>
      </c>
      <c r="P78" s="339">
        <f>P76+0.0035</f>
        <v>0.7653999999999999</v>
      </c>
      <c r="Q78" s="339">
        <f>Q76+0.0035</f>
        <v>0.7792333333333332</v>
      </c>
      <c r="R78" s="339">
        <f>R76+0.0035</f>
        <v>0.814011111111111</v>
      </c>
      <c r="S78" s="339">
        <f>S76+0.0042</f>
        <v>0.8181444444444443</v>
      </c>
      <c r="T78" s="340">
        <f>T76+0.0042</f>
        <v>0.859811111111111</v>
      </c>
    </row>
    <row r="79" spans="1:20" ht="25.5" customHeight="1">
      <c r="A79" s="399" t="s">
        <v>233</v>
      </c>
      <c r="B79" s="390" t="s">
        <v>234</v>
      </c>
      <c r="C79" s="337">
        <f aca="true" t="shared" si="13" ref="C79:R79">C78+0.0028</f>
        <v>0.28208888888888894</v>
      </c>
      <c r="D79" s="335">
        <f t="shared" si="13"/>
        <v>0.2875777777777778</v>
      </c>
      <c r="E79" s="335">
        <f t="shared" si="13"/>
        <v>0.3792555555555556</v>
      </c>
      <c r="F79" s="335">
        <f>F78+0.0028</f>
        <v>0.4139777777777778</v>
      </c>
      <c r="G79" s="489">
        <f>G78+0.0028</f>
        <v>0.4209777777777778</v>
      </c>
      <c r="H79" s="335">
        <f t="shared" si="13"/>
        <v>0.46258888888888894</v>
      </c>
      <c r="I79" s="335">
        <f t="shared" si="13"/>
        <v>0.5737555555555555</v>
      </c>
      <c r="J79" s="335">
        <f t="shared" si="13"/>
        <v>0.6014777777777777</v>
      </c>
      <c r="K79" s="335">
        <f t="shared" si="13"/>
        <v>0.6295333333333333</v>
      </c>
      <c r="L79" s="335">
        <f t="shared" si="13"/>
        <v>0.6834111111111112</v>
      </c>
      <c r="M79" s="335">
        <f t="shared" si="13"/>
        <v>0.7265333333333333</v>
      </c>
      <c r="N79" s="335">
        <f t="shared" si="13"/>
        <v>0.7406444444444444</v>
      </c>
      <c r="O79" s="335">
        <f t="shared" si="13"/>
        <v>0.7806333333333334</v>
      </c>
      <c r="P79" s="335">
        <f t="shared" si="13"/>
        <v>0.7681999999999999</v>
      </c>
      <c r="Q79" s="335">
        <f t="shared" si="13"/>
        <v>0.7820333333333332</v>
      </c>
      <c r="R79" s="335">
        <f t="shared" si="13"/>
        <v>0.816811111111111</v>
      </c>
      <c r="S79" s="335">
        <f>S78+0.0014</f>
        <v>0.8195444444444443</v>
      </c>
      <c r="T79" s="336">
        <f>T78+0.0014</f>
        <v>0.8612111111111109</v>
      </c>
    </row>
    <row r="80" spans="1:20" ht="25.5" customHeight="1">
      <c r="A80" s="399" t="s">
        <v>73</v>
      </c>
      <c r="B80" s="391" t="s">
        <v>304</v>
      </c>
      <c r="C80" s="337"/>
      <c r="D80" s="335"/>
      <c r="E80" s="335"/>
      <c r="F80" s="330"/>
      <c r="G80" s="489"/>
      <c r="H80" s="335"/>
      <c r="I80" s="335"/>
      <c r="J80" s="335"/>
      <c r="K80" s="335">
        <f>K79+0.0021</f>
        <v>0.6316333333333333</v>
      </c>
      <c r="L80" s="335"/>
      <c r="M80" s="335"/>
      <c r="N80" s="335">
        <f>N79+0.0021</f>
        <v>0.7427444444444444</v>
      </c>
      <c r="O80" s="335"/>
      <c r="P80" s="335"/>
      <c r="Q80" s="329"/>
      <c r="R80" s="329"/>
      <c r="S80" s="329"/>
      <c r="T80" s="331"/>
    </row>
    <row r="81" spans="1:20" ht="25.5" customHeight="1">
      <c r="A81" s="399" t="s">
        <v>82</v>
      </c>
      <c r="B81" s="390" t="s">
        <v>225</v>
      </c>
      <c r="C81" s="337">
        <f aca="true" t="shared" si="14" ref="C81:J81">C79+0.0028</f>
        <v>0.28488888888888897</v>
      </c>
      <c r="D81" s="335">
        <f t="shared" si="14"/>
        <v>0.29037777777777785</v>
      </c>
      <c r="E81" s="335">
        <f t="shared" si="14"/>
        <v>0.38205555555555565</v>
      </c>
      <c r="F81" s="335">
        <f>F79+0.0028</f>
        <v>0.4167777777777778</v>
      </c>
      <c r="G81" s="489">
        <f>G79+0.0028</f>
        <v>0.4237777777777778</v>
      </c>
      <c r="H81" s="335">
        <f t="shared" si="14"/>
        <v>0.46538888888888896</v>
      </c>
      <c r="I81" s="335">
        <f t="shared" si="14"/>
        <v>0.5765555555555555</v>
      </c>
      <c r="J81" s="335">
        <f t="shared" si="14"/>
        <v>0.6042777777777777</v>
      </c>
      <c r="K81" s="335">
        <f>K80+0.0007</f>
        <v>0.6323333333333333</v>
      </c>
      <c r="L81" s="335">
        <f>L79+0.0028</f>
        <v>0.6862111111111112</v>
      </c>
      <c r="M81" s="335">
        <f>M79+0.0028</f>
        <v>0.7293333333333333</v>
      </c>
      <c r="N81" s="335">
        <f>N80+0.0007</f>
        <v>0.7434444444444445</v>
      </c>
      <c r="O81" s="335">
        <f>O79+0.0028</f>
        <v>0.7834333333333334</v>
      </c>
      <c r="P81" s="335">
        <f>P79+0.0028</f>
        <v>0.7709999999999999</v>
      </c>
      <c r="Q81" s="335">
        <f>Q79+0.0028</f>
        <v>0.7848333333333333</v>
      </c>
      <c r="R81" s="335">
        <f>R79+0.0028</f>
        <v>0.8196111111111111</v>
      </c>
      <c r="S81" s="335">
        <f>S79+0.0035</f>
        <v>0.8230444444444442</v>
      </c>
      <c r="T81" s="336">
        <f>T79+0.0035</f>
        <v>0.8647111111111109</v>
      </c>
    </row>
    <row r="82" spans="1:20" ht="25.5" customHeight="1">
      <c r="A82" s="399" t="s">
        <v>226</v>
      </c>
      <c r="B82" s="390" t="s">
        <v>227</v>
      </c>
      <c r="C82" s="337">
        <f>C81+0.0028</f>
        <v>0.287688888888889</v>
      </c>
      <c r="D82" s="335">
        <f>D81+0.0028</f>
        <v>0.29317777777777787</v>
      </c>
      <c r="E82" s="335">
        <f aca="true" t="shared" si="15" ref="E82:P82">E81+0.0028</f>
        <v>0.3848555555555557</v>
      </c>
      <c r="F82" s="335">
        <f>F81+0.0028</f>
        <v>0.4195777777777778</v>
      </c>
      <c r="G82" s="489">
        <f>G81+0.0028</f>
        <v>0.42657777777777783</v>
      </c>
      <c r="H82" s="335">
        <f t="shared" si="15"/>
        <v>0.468188888888889</v>
      </c>
      <c r="I82" s="335">
        <f t="shared" si="15"/>
        <v>0.5793555555555555</v>
      </c>
      <c r="J82" s="335">
        <f t="shared" si="15"/>
        <v>0.6070777777777777</v>
      </c>
      <c r="K82" s="335">
        <f t="shared" si="15"/>
        <v>0.6351333333333333</v>
      </c>
      <c r="L82" s="335">
        <f>L81+0.0028</f>
        <v>0.6890111111111112</v>
      </c>
      <c r="M82" s="335">
        <f t="shared" si="15"/>
        <v>0.7321333333333333</v>
      </c>
      <c r="N82" s="335">
        <f>N81+0.0028</f>
        <v>0.7462444444444445</v>
      </c>
      <c r="O82" s="335">
        <f>O81+0.0028</f>
        <v>0.7862333333333335</v>
      </c>
      <c r="P82" s="335">
        <f t="shared" si="15"/>
        <v>0.7737999999999999</v>
      </c>
      <c r="Q82" s="335">
        <f>Q81+0.0028</f>
        <v>0.7876333333333333</v>
      </c>
      <c r="R82" s="335">
        <f>R81+0.0028</f>
        <v>0.8224111111111111</v>
      </c>
      <c r="S82" s="335">
        <f>S81+0.0035</f>
        <v>0.8265444444444442</v>
      </c>
      <c r="T82" s="336">
        <f>T81+0.0035</f>
        <v>0.8682111111111108</v>
      </c>
    </row>
    <row r="83" spans="1:20" ht="25.5" customHeight="1">
      <c r="A83" s="399" t="s">
        <v>228</v>
      </c>
      <c r="B83" s="390" t="s">
        <v>229</v>
      </c>
      <c r="C83" s="337">
        <f>C82+0.0007</f>
        <v>0.288388888888889</v>
      </c>
      <c r="D83" s="335">
        <f>D82+0.0007</f>
        <v>0.29387777777777785</v>
      </c>
      <c r="E83" s="335">
        <f aca="true" t="shared" si="16" ref="E83:P83">E82+0.0007</f>
        <v>0.38555555555555565</v>
      </c>
      <c r="F83" s="335">
        <f>F82+0.0007</f>
        <v>0.4202777777777778</v>
      </c>
      <c r="G83" s="489">
        <f>G82+0.0007</f>
        <v>0.4272777777777778</v>
      </c>
      <c r="H83" s="335">
        <f t="shared" si="16"/>
        <v>0.46888888888888897</v>
      </c>
      <c r="I83" s="335">
        <f t="shared" si="16"/>
        <v>0.5800555555555555</v>
      </c>
      <c r="J83" s="335">
        <f t="shared" si="16"/>
        <v>0.6077777777777778</v>
      </c>
      <c r="K83" s="335">
        <f t="shared" si="16"/>
        <v>0.6358333333333334</v>
      </c>
      <c r="L83" s="335">
        <f>L82+0.0007</f>
        <v>0.6897111111111113</v>
      </c>
      <c r="M83" s="335">
        <f t="shared" si="16"/>
        <v>0.7328333333333333</v>
      </c>
      <c r="N83" s="335">
        <f>N82+0.0007</f>
        <v>0.7469444444444445</v>
      </c>
      <c r="O83" s="335">
        <f>O82+0.0007</f>
        <v>0.7869333333333335</v>
      </c>
      <c r="P83" s="335">
        <f t="shared" si="16"/>
        <v>0.7745</v>
      </c>
      <c r="Q83" s="335">
        <f>Q82+0.0007</f>
        <v>0.7883333333333333</v>
      </c>
      <c r="R83" s="335">
        <f>R82+0.0007</f>
        <v>0.8231111111111111</v>
      </c>
      <c r="S83" s="335">
        <f>S82+0.0014</f>
        <v>0.8279444444444441</v>
      </c>
      <c r="T83" s="336">
        <f>T82+0.0014</f>
        <v>0.8696111111111108</v>
      </c>
    </row>
    <row r="84" spans="1:20" ht="25.5" customHeight="1">
      <c r="A84" s="399" t="s">
        <v>230</v>
      </c>
      <c r="B84" s="390" t="s">
        <v>303</v>
      </c>
      <c r="C84" s="337">
        <f>C83+0.0014</f>
        <v>0.289788888888889</v>
      </c>
      <c r="D84" s="335">
        <f>D83+0.0014</f>
        <v>0.29527777777777786</v>
      </c>
      <c r="E84" s="335">
        <f aca="true" t="shared" si="17" ref="E84:P84">E83+0.0014</f>
        <v>0.38695555555555566</v>
      </c>
      <c r="F84" s="335">
        <f>F83+0.0014</f>
        <v>0.4216777777777778</v>
      </c>
      <c r="G84" s="489">
        <f>G83+0.0014</f>
        <v>0.4286777777777778</v>
      </c>
      <c r="H84" s="335">
        <f t="shared" si="17"/>
        <v>0.470288888888889</v>
      </c>
      <c r="I84" s="335">
        <f t="shared" si="17"/>
        <v>0.5814555555555555</v>
      </c>
      <c r="J84" s="335">
        <f t="shared" si="17"/>
        <v>0.6091777777777777</v>
      </c>
      <c r="K84" s="335">
        <f t="shared" si="17"/>
        <v>0.6372333333333333</v>
      </c>
      <c r="L84" s="335">
        <f>L83+0.0014</f>
        <v>0.6911111111111112</v>
      </c>
      <c r="M84" s="335">
        <f t="shared" si="17"/>
        <v>0.7342333333333333</v>
      </c>
      <c r="N84" s="335">
        <f>N83+0.0014</f>
        <v>0.7483444444444445</v>
      </c>
      <c r="O84" s="335">
        <f>O83+0.0014</f>
        <v>0.7883333333333334</v>
      </c>
      <c r="P84" s="335">
        <f t="shared" si="17"/>
        <v>0.7758999999999999</v>
      </c>
      <c r="Q84" s="335">
        <f>Q83+0.0014</f>
        <v>0.7897333333333333</v>
      </c>
      <c r="R84" s="335">
        <f>R83+0.0014</f>
        <v>0.8245111111111111</v>
      </c>
      <c r="S84" s="335">
        <f>S83+0.0007</f>
        <v>0.8286444444444442</v>
      </c>
      <c r="T84" s="336">
        <f>T83+0.0007</f>
        <v>0.8703111111111108</v>
      </c>
    </row>
    <row r="85" spans="1:20" ht="25.5" customHeight="1">
      <c r="A85" s="399" t="s">
        <v>212</v>
      </c>
      <c r="B85" s="389" t="s">
        <v>302</v>
      </c>
      <c r="C85" s="337">
        <f>C84+0.0077</f>
        <v>0.29748888888888897</v>
      </c>
      <c r="D85" s="335">
        <f aca="true" t="shared" si="18" ref="D85:R85">D84+0.0077</f>
        <v>0.30297777777777785</v>
      </c>
      <c r="E85" s="335">
        <f t="shared" si="18"/>
        <v>0.39465555555555565</v>
      </c>
      <c r="F85" s="335">
        <f>F84+0.0077</f>
        <v>0.4293777777777778</v>
      </c>
      <c r="G85" s="489">
        <f>G84+0.0077</f>
        <v>0.4363777777777778</v>
      </c>
      <c r="H85" s="335">
        <f t="shared" si="18"/>
        <v>0.47798888888888896</v>
      </c>
      <c r="I85" s="335">
        <f t="shared" si="18"/>
        <v>0.5891555555555555</v>
      </c>
      <c r="J85" s="335">
        <f t="shared" si="18"/>
        <v>0.6168777777777777</v>
      </c>
      <c r="K85" s="335">
        <f t="shared" si="18"/>
        <v>0.6449333333333334</v>
      </c>
      <c r="L85" s="335">
        <f>L84+0.0077</f>
        <v>0.6988111111111113</v>
      </c>
      <c r="M85" s="335">
        <f t="shared" si="18"/>
        <v>0.7419333333333333</v>
      </c>
      <c r="N85" s="335">
        <f>N84+0.0077</f>
        <v>0.7560444444444445</v>
      </c>
      <c r="O85" s="335">
        <f>O84+0.0077</f>
        <v>0.7960333333333335</v>
      </c>
      <c r="P85" s="335">
        <f t="shared" si="18"/>
        <v>0.7836</v>
      </c>
      <c r="Q85" s="335">
        <f t="shared" si="18"/>
        <v>0.7974333333333333</v>
      </c>
      <c r="R85" s="335">
        <f t="shared" si="18"/>
        <v>0.8322111111111111</v>
      </c>
      <c r="S85" s="335">
        <f>S84+0.0077</f>
        <v>0.8363444444444442</v>
      </c>
      <c r="T85" s="336">
        <f>T84+0.0077</f>
        <v>0.8780111111111109</v>
      </c>
    </row>
    <row r="86" spans="1:20" ht="25.5" customHeight="1" thickBot="1">
      <c r="A86" s="400" t="s">
        <v>231</v>
      </c>
      <c r="B86" s="481" t="s">
        <v>278</v>
      </c>
      <c r="C86" s="343">
        <f>C85+0.0119</f>
        <v>0.309388888888889</v>
      </c>
      <c r="D86" s="341">
        <f>D85+0.0119</f>
        <v>0.31487777777777787</v>
      </c>
      <c r="E86" s="341">
        <f aca="true" t="shared" si="19" ref="E86:R86">E85+0.0119</f>
        <v>0.40655555555555567</v>
      </c>
      <c r="F86" s="341">
        <f>F85+0.0119</f>
        <v>0.4412777777777778</v>
      </c>
      <c r="G86" s="492">
        <f>G85+0.0119</f>
        <v>0.44827777777777783</v>
      </c>
      <c r="H86" s="341">
        <f t="shared" si="19"/>
        <v>0.489888888888889</v>
      </c>
      <c r="I86" s="341">
        <f t="shared" si="19"/>
        <v>0.6010555555555556</v>
      </c>
      <c r="J86" s="341">
        <f t="shared" si="19"/>
        <v>0.6287777777777778</v>
      </c>
      <c r="K86" s="341">
        <f t="shared" si="19"/>
        <v>0.6568333333333334</v>
      </c>
      <c r="L86" s="341">
        <f>L85+0.0119</f>
        <v>0.7107111111111113</v>
      </c>
      <c r="M86" s="341">
        <f t="shared" si="19"/>
        <v>0.7538333333333334</v>
      </c>
      <c r="N86" s="341">
        <f>N85+0.0119</f>
        <v>0.7679444444444445</v>
      </c>
      <c r="O86" s="341">
        <f>O85+0.0119</f>
        <v>0.8079333333333335</v>
      </c>
      <c r="P86" s="341">
        <f t="shared" si="19"/>
        <v>0.7955</v>
      </c>
      <c r="Q86" s="341">
        <f t="shared" si="19"/>
        <v>0.8093333333333333</v>
      </c>
      <c r="R86" s="341">
        <f t="shared" si="19"/>
        <v>0.8441111111111111</v>
      </c>
      <c r="S86" s="341">
        <f>S85+0.0147</f>
        <v>0.8510444444444443</v>
      </c>
      <c r="T86" s="344">
        <f>T85+0.0147</f>
        <v>0.8927111111111109</v>
      </c>
    </row>
    <row r="87" ht="25.5" customHeight="1">
      <c r="L87" s="378"/>
    </row>
  </sheetData>
  <sheetProtection/>
  <mergeCells count="2">
    <mergeCell ref="A1:T1"/>
    <mergeCell ref="A45:T4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45" r:id="rId2"/>
  <rowBreaks count="1" manualBreakCount="1">
    <brk id="4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03"/>
  <sheetViews>
    <sheetView zoomScale="80" zoomScaleNormal="80" zoomScalePageLayoutView="0" workbookViewId="0" topLeftCell="D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8.875" defaultRowHeight="18.75" customHeight="1"/>
  <cols>
    <col min="1" max="1" width="14.50390625" style="90" customWidth="1"/>
    <col min="2" max="2" width="33.50390625" style="100" customWidth="1"/>
    <col min="3" max="28" width="9.25390625" style="103" customWidth="1"/>
    <col min="29" max="38" width="8.375" style="74" customWidth="1"/>
    <col min="39" max="16384" width="8.875" style="74" customWidth="1"/>
  </cols>
  <sheetData>
    <row r="1" spans="1:55" s="91" customFormat="1" ht="18.75" customHeight="1" thickBot="1">
      <c r="A1" s="543" t="s">
        <v>274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14"/>
      <c r="V1" s="14"/>
      <c r="W1" s="14"/>
      <c r="X1" s="14"/>
      <c r="Y1" s="14"/>
      <c r="Z1" s="14"/>
      <c r="AA1" s="14"/>
      <c r="AB1" s="14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</row>
    <row r="2" spans="1:30" s="77" customFormat="1" ht="18.75" customHeight="1">
      <c r="A2" s="583" t="s">
        <v>39</v>
      </c>
      <c r="B2" s="584"/>
      <c r="C2" s="60">
        <v>1145</v>
      </c>
      <c r="D2" s="61">
        <v>1140</v>
      </c>
      <c r="E2" s="61">
        <v>1145</v>
      </c>
      <c r="F2" s="61">
        <v>1140</v>
      </c>
      <c r="G2" s="61">
        <v>1145</v>
      </c>
      <c r="H2" s="61">
        <v>1127</v>
      </c>
      <c r="I2" s="61">
        <v>1140</v>
      </c>
      <c r="J2" s="61">
        <v>1145</v>
      </c>
      <c r="K2" s="61">
        <v>1140</v>
      </c>
      <c r="L2" s="61">
        <v>1145</v>
      </c>
      <c r="M2" s="61">
        <v>1140</v>
      </c>
      <c r="N2" s="61">
        <v>1145</v>
      </c>
      <c r="O2" s="61">
        <v>1145</v>
      </c>
      <c r="P2" s="61">
        <v>1140</v>
      </c>
      <c r="Q2" s="61">
        <v>1140</v>
      </c>
      <c r="R2" s="61">
        <v>1145</v>
      </c>
      <c r="S2" s="61">
        <v>1140</v>
      </c>
      <c r="T2" s="141">
        <v>1145</v>
      </c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77" customFormat="1" ht="18.75" customHeight="1">
      <c r="A3" s="101"/>
      <c r="B3" s="31" t="s">
        <v>41</v>
      </c>
      <c r="C3" s="32" t="s">
        <v>56</v>
      </c>
      <c r="D3" s="33" t="s">
        <v>56</v>
      </c>
      <c r="E3" s="32" t="s">
        <v>56</v>
      </c>
      <c r="F3" s="33" t="s">
        <v>56</v>
      </c>
      <c r="G3" s="33" t="s">
        <v>56</v>
      </c>
      <c r="H3" s="33" t="s">
        <v>56</v>
      </c>
      <c r="I3" s="33" t="s">
        <v>56</v>
      </c>
      <c r="J3" s="32" t="s">
        <v>56</v>
      </c>
      <c r="K3" s="33" t="s">
        <v>56</v>
      </c>
      <c r="L3" s="33" t="s">
        <v>56</v>
      </c>
      <c r="M3" s="33" t="s">
        <v>56</v>
      </c>
      <c r="N3" s="33" t="s">
        <v>56</v>
      </c>
      <c r="O3" s="33" t="s">
        <v>56</v>
      </c>
      <c r="P3" s="33" t="s">
        <v>56</v>
      </c>
      <c r="Q3" s="33" t="s">
        <v>56</v>
      </c>
      <c r="R3" s="33" t="s">
        <v>56</v>
      </c>
      <c r="S3" s="33" t="s">
        <v>56</v>
      </c>
      <c r="T3" s="34" t="s">
        <v>56</v>
      </c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77" customFormat="1" ht="18.75" customHeight="1">
      <c r="A4" s="94"/>
      <c r="B4" s="98"/>
      <c r="C4" s="32" t="s">
        <v>59</v>
      </c>
      <c r="D4" s="33" t="s">
        <v>59</v>
      </c>
      <c r="E4" s="32" t="s">
        <v>59</v>
      </c>
      <c r="F4" s="33" t="s">
        <v>59</v>
      </c>
      <c r="G4" s="33" t="s">
        <v>59</v>
      </c>
      <c r="H4" s="33" t="s">
        <v>59</v>
      </c>
      <c r="I4" s="33" t="s">
        <v>59</v>
      </c>
      <c r="J4" s="32" t="s">
        <v>59</v>
      </c>
      <c r="K4" s="33" t="s">
        <v>59</v>
      </c>
      <c r="L4" s="33" t="s">
        <v>59</v>
      </c>
      <c r="M4" s="33" t="s">
        <v>59</v>
      </c>
      <c r="N4" s="33" t="s">
        <v>59</v>
      </c>
      <c r="O4" s="33" t="s">
        <v>59</v>
      </c>
      <c r="P4" s="33" t="s">
        <v>59</v>
      </c>
      <c r="Q4" s="33" t="s">
        <v>59</v>
      </c>
      <c r="R4" s="33" t="s">
        <v>59</v>
      </c>
      <c r="S4" s="33" t="s">
        <v>59</v>
      </c>
      <c r="T4" s="34" t="s">
        <v>59</v>
      </c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77" customFormat="1" ht="18.75" customHeight="1">
      <c r="A5" s="94"/>
      <c r="B5" s="98"/>
      <c r="C5" s="13" t="s">
        <v>60</v>
      </c>
      <c r="D5" s="33" t="s">
        <v>60</v>
      </c>
      <c r="E5" s="13" t="s">
        <v>60</v>
      </c>
      <c r="F5" s="33" t="s">
        <v>60</v>
      </c>
      <c r="G5" s="33" t="s">
        <v>60</v>
      </c>
      <c r="H5" s="33" t="s">
        <v>60</v>
      </c>
      <c r="I5" s="33" t="s">
        <v>60</v>
      </c>
      <c r="J5" s="33" t="s">
        <v>60</v>
      </c>
      <c r="K5" s="33" t="s">
        <v>60</v>
      </c>
      <c r="L5" s="33" t="s">
        <v>60</v>
      </c>
      <c r="M5" s="33" t="s">
        <v>60</v>
      </c>
      <c r="N5" s="33" t="s">
        <v>60</v>
      </c>
      <c r="O5" s="33" t="s">
        <v>60</v>
      </c>
      <c r="P5" s="33" t="s">
        <v>60</v>
      </c>
      <c r="Q5" s="33" t="s">
        <v>60</v>
      </c>
      <c r="R5" s="33" t="s">
        <v>60</v>
      </c>
      <c r="S5" s="33" t="s">
        <v>60</v>
      </c>
      <c r="T5" s="34" t="s">
        <v>60</v>
      </c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77" customFormat="1" ht="18.75" customHeight="1">
      <c r="A6" s="94"/>
      <c r="B6" s="98"/>
      <c r="C6" s="95" t="s">
        <v>112</v>
      </c>
      <c r="D6" s="96" t="s">
        <v>0</v>
      </c>
      <c r="E6" s="95" t="s">
        <v>112</v>
      </c>
      <c r="F6" s="96" t="s">
        <v>0</v>
      </c>
      <c r="G6" s="96" t="s">
        <v>112</v>
      </c>
      <c r="H6" s="33" t="s">
        <v>91</v>
      </c>
      <c r="I6" s="96" t="s">
        <v>156</v>
      </c>
      <c r="J6" s="96" t="s">
        <v>112</v>
      </c>
      <c r="K6" s="96" t="s">
        <v>0</v>
      </c>
      <c r="L6" s="96" t="s">
        <v>112</v>
      </c>
      <c r="M6" s="96" t="s">
        <v>0</v>
      </c>
      <c r="N6" s="96" t="s">
        <v>112</v>
      </c>
      <c r="O6" s="96" t="s">
        <v>112</v>
      </c>
      <c r="P6" s="96" t="s">
        <v>0</v>
      </c>
      <c r="Q6" s="96" t="s">
        <v>0</v>
      </c>
      <c r="R6" s="96" t="s">
        <v>112</v>
      </c>
      <c r="S6" s="96" t="s">
        <v>0</v>
      </c>
      <c r="T6" s="142" t="s">
        <v>112</v>
      </c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77" customFormat="1" ht="18.75" customHeight="1" thickBot="1">
      <c r="A7" s="97"/>
      <c r="B7" s="36"/>
      <c r="C7" s="37" t="s">
        <v>135</v>
      </c>
      <c r="D7" s="38" t="s">
        <v>126</v>
      </c>
      <c r="E7" s="37" t="s">
        <v>135</v>
      </c>
      <c r="F7" s="38" t="s">
        <v>126</v>
      </c>
      <c r="G7" s="38" t="s">
        <v>135</v>
      </c>
      <c r="H7" s="38" t="s">
        <v>120</v>
      </c>
      <c r="I7" s="38" t="s">
        <v>126</v>
      </c>
      <c r="J7" s="37" t="s">
        <v>135</v>
      </c>
      <c r="K7" s="38" t="s">
        <v>126</v>
      </c>
      <c r="L7" s="38" t="s">
        <v>135</v>
      </c>
      <c r="M7" s="38" t="s">
        <v>126</v>
      </c>
      <c r="N7" s="38" t="s">
        <v>135</v>
      </c>
      <c r="O7" s="38" t="s">
        <v>135</v>
      </c>
      <c r="P7" s="38" t="s">
        <v>126</v>
      </c>
      <c r="Q7" s="38" t="s">
        <v>126</v>
      </c>
      <c r="R7" s="38" t="s">
        <v>135</v>
      </c>
      <c r="S7" s="38" t="s">
        <v>126</v>
      </c>
      <c r="T7" s="39" t="s">
        <v>135</v>
      </c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77" customFormat="1" ht="18.75" customHeight="1">
      <c r="A8" s="260"/>
      <c r="B8" s="261"/>
      <c r="C8" s="60"/>
      <c r="D8" s="60"/>
      <c r="E8" s="60"/>
      <c r="F8" s="61"/>
      <c r="G8" s="61"/>
      <c r="H8" s="61"/>
      <c r="I8" s="61"/>
      <c r="J8" s="60"/>
      <c r="K8" s="61"/>
      <c r="L8" s="61"/>
      <c r="M8" s="61"/>
      <c r="N8" s="61"/>
      <c r="O8" s="61"/>
      <c r="P8" s="61"/>
      <c r="Q8" s="61"/>
      <c r="R8" s="61"/>
      <c r="S8" s="61"/>
      <c r="T8" s="141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77" customFormat="1" ht="18.75" customHeight="1" thickBot="1">
      <c r="A9" s="97" t="s">
        <v>42</v>
      </c>
      <c r="B9" s="36" t="s">
        <v>284</v>
      </c>
      <c r="C9" s="32"/>
      <c r="D9" s="32" t="s">
        <v>288</v>
      </c>
      <c r="E9" s="32" t="s">
        <v>282</v>
      </c>
      <c r="F9" s="33"/>
      <c r="G9" s="44"/>
      <c r="H9" s="33"/>
      <c r="I9" s="33"/>
      <c r="J9" s="32"/>
      <c r="K9" s="33"/>
      <c r="L9" s="44"/>
      <c r="M9" s="33"/>
      <c r="N9" s="44"/>
      <c r="O9" s="44"/>
      <c r="P9" s="33"/>
      <c r="Q9" s="33"/>
      <c r="R9" s="44"/>
      <c r="S9" s="33"/>
      <c r="T9" s="46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8.75" customHeight="1">
      <c r="A10" s="225" t="s">
        <v>209</v>
      </c>
      <c r="B10" s="40" t="s">
        <v>258</v>
      </c>
      <c r="C10" s="131">
        <v>0.22916666666666666</v>
      </c>
      <c r="D10" s="129">
        <v>0.2708333333333333</v>
      </c>
      <c r="E10" s="132">
        <v>0.2986111111111111</v>
      </c>
      <c r="F10" s="129">
        <v>0.3263888888888889</v>
      </c>
      <c r="G10" s="129">
        <v>0.3680555555555556</v>
      </c>
      <c r="H10" s="129">
        <v>0.3958333333333333</v>
      </c>
      <c r="I10" s="129">
        <v>0.4236111111111111</v>
      </c>
      <c r="J10" s="129">
        <v>0.4513888888888889</v>
      </c>
      <c r="K10" s="129">
        <v>0.4791666666666667</v>
      </c>
      <c r="L10" s="129">
        <v>0.5069444444444444</v>
      </c>
      <c r="M10" s="129">
        <v>0.5416666666666666</v>
      </c>
      <c r="N10" s="515">
        <v>0.5694444444444444</v>
      </c>
      <c r="O10" s="129">
        <v>0.5902777777777778</v>
      </c>
      <c r="P10" s="129">
        <v>0.6319444444444444</v>
      </c>
      <c r="Q10" s="129">
        <v>0.6736111111111112</v>
      </c>
      <c r="R10" s="129">
        <v>0.7152777777777778</v>
      </c>
      <c r="S10" s="129">
        <v>0.7569444444444445</v>
      </c>
      <c r="T10" s="500">
        <v>0.8402777777777778</v>
      </c>
      <c r="U10" s="1"/>
      <c r="V10" s="1"/>
      <c r="W10" s="1"/>
      <c r="X10" s="1"/>
      <c r="Y10" s="1"/>
      <c r="Z10" s="1"/>
      <c r="AA10" s="1"/>
      <c r="AB10" s="1"/>
      <c r="AC10" s="75"/>
      <c r="AD10" s="75"/>
    </row>
    <row r="11" spans="1:30" ht="18.75" customHeight="1">
      <c r="A11" s="283" t="s">
        <v>331</v>
      </c>
      <c r="B11" s="43" t="s">
        <v>291</v>
      </c>
      <c r="C11" s="435">
        <f>C10+0.0056</f>
        <v>0.23476666666666665</v>
      </c>
      <c r="D11" s="435">
        <f aca="true" t="shared" si="0" ref="D11:Q11">D10+0.0056</f>
        <v>0.2764333333333333</v>
      </c>
      <c r="E11" s="435">
        <f t="shared" si="0"/>
        <v>0.3042111111111111</v>
      </c>
      <c r="F11" s="435">
        <f t="shared" si="0"/>
        <v>0.3319888888888889</v>
      </c>
      <c r="G11" s="435">
        <f t="shared" si="0"/>
        <v>0.3736555555555556</v>
      </c>
      <c r="H11" s="435">
        <f t="shared" si="0"/>
        <v>0.4014333333333333</v>
      </c>
      <c r="I11" s="435">
        <f>I10+0.007</f>
        <v>0.4306111111111111</v>
      </c>
      <c r="J11" s="435">
        <f>J10+0.0098</f>
        <v>0.46118888888888887</v>
      </c>
      <c r="K11" s="435">
        <f>K10+0.007</f>
        <v>0.4861666666666667</v>
      </c>
      <c r="L11" s="435">
        <f t="shared" si="0"/>
        <v>0.5125444444444445</v>
      </c>
      <c r="M11" s="435">
        <f t="shared" si="0"/>
        <v>0.5472666666666667</v>
      </c>
      <c r="N11" s="516">
        <f>N10+0.0056</f>
        <v>0.5750444444444445</v>
      </c>
      <c r="O11" s="435">
        <f t="shared" si="0"/>
        <v>0.5958777777777778</v>
      </c>
      <c r="P11" s="435">
        <f t="shared" si="0"/>
        <v>0.6375444444444445</v>
      </c>
      <c r="Q11" s="435">
        <f t="shared" si="0"/>
        <v>0.6792111111111112</v>
      </c>
      <c r="R11" s="435">
        <f>R10+0.0112</f>
        <v>0.7264777777777778</v>
      </c>
      <c r="S11" s="435">
        <f>S10+0.007</f>
        <v>0.7639444444444445</v>
      </c>
      <c r="T11" s="519">
        <f>T10+0.0091</f>
        <v>0.8493777777777778</v>
      </c>
      <c r="U11" s="1"/>
      <c r="V11" s="1"/>
      <c r="W11" s="1"/>
      <c r="X11" s="1"/>
      <c r="Y11" s="1"/>
      <c r="Z11" s="1"/>
      <c r="AA11" s="1"/>
      <c r="AB11" s="1"/>
      <c r="AC11" s="75"/>
      <c r="AD11" s="75"/>
    </row>
    <row r="12" spans="1:30" ht="18.75" customHeight="1">
      <c r="A12" s="78" t="s">
        <v>100</v>
      </c>
      <c r="B12" s="48" t="s">
        <v>97</v>
      </c>
      <c r="C12" s="123">
        <f>C11+0.007</f>
        <v>0.24176666666666666</v>
      </c>
      <c r="D12" s="123">
        <f aca="true" t="shared" si="1" ref="D12:Q12">D11+0.007</f>
        <v>0.2834333333333333</v>
      </c>
      <c r="E12" s="123">
        <f t="shared" si="1"/>
        <v>0.3112111111111111</v>
      </c>
      <c r="F12" s="123">
        <f t="shared" si="1"/>
        <v>0.3389888888888889</v>
      </c>
      <c r="G12" s="123">
        <f t="shared" si="1"/>
        <v>0.3806555555555556</v>
      </c>
      <c r="H12" s="123">
        <f t="shared" si="1"/>
        <v>0.4084333333333333</v>
      </c>
      <c r="I12" s="123">
        <f>I11+0.0056</f>
        <v>0.4362111111111111</v>
      </c>
      <c r="J12" s="123">
        <f>J11+0.0035</f>
        <v>0.4646888888888889</v>
      </c>
      <c r="K12" s="123">
        <f>K11+0.0056</f>
        <v>0.4917666666666667</v>
      </c>
      <c r="L12" s="123">
        <f t="shared" si="1"/>
        <v>0.5195444444444445</v>
      </c>
      <c r="M12" s="123">
        <f t="shared" si="1"/>
        <v>0.5542666666666667</v>
      </c>
      <c r="N12" s="495">
        <f>N11+0.007</f>
        <v>0.5820444444444445</v>
      </c>
      <c r="O12" s="123">
        <f t="shared" si="1"/>
        <v>0.6028777777777778</v>
      </c>
      <c r="P12" s="123">
        <f t="shared" si="1"/>
        <v>0.6445444444444445</v>
      </c>
      <c r="Q12" s="123">
        <f t="shared" si="1"/>
        <v>0.6862111111111112</v>
      </c>
      <c r="R12" s="123">
        <f>R11+0.0042</f>
        <v>0.7306777777777778</v>
      </c>
      <c r="S12" s="123">
        <f>S11+0.0056</f>
        <v>0.7695444444444446</v>
      </c>
      <c r="T12" s="506">
        <f>T11+0.0042</f>
        <v>0.8535777777777778</v>
      </c>
      <c r="U12" s="1"/>
      <c r="V12" s="1"/>
      <c r="W12" s="1"/>
      <c r="X12" s="1"/>
      <c r="Y12" s="1"/>
      <c r="Z12" s="1"/>
      <c r="AA12" s="1"/>
      <c r="AB12" s="1"/>
      <c r="AC12" s="75"/>
      <c r="AD12" s="75"/>
    </row>
    <row r="13" spans="1:30" ht="18.75" customHeight="1">
      <c r="A13" s="79" t="s">
        <v>55</v>
      </c>
      <c r="B13" s="48" t="s">
        <v>98</v>
      </c>
      <c r="C13" s="123">
        <f>C12+0.0028</f>
        <v>0.24456666666666665</v>
      </c>
      <c r="D13" s="123">
        <f aca="true" t="shared" si="2" ref="D13:S13">D12+0.0028</f>
        <v>0.28623333333333334</v>
      </c>
      <c r="E13" s="123">
        <f t="shared" si="2"/>
        <v>0.31401111111111113</v>
      </c>
      <c r="F13" s="123">
        <f t="shared" si="2"/>
        <v>0.3417888888888889</v>
      </c>
      <c r="G13" s="123">
        <f t="shared" si="2"/>
        <v>0.3834555555555556</v>
      </c>
      <c r="H13" s="123">
        <f t="shared" si="2"/>
        <v>0.41123333333333334</v>
      </c>
      <c r="I13" s="123">
        <f t="shared" si="2"/>
        <v>0.43901111111111113</v>
      </c>
      <c r="J13" s="123">
        <f>J12+0.0056</f>
        <v>0.47028888888888887</v>
      </c>
      <c r="K13" s="123">
        <f t="shared" si="2"/>
        <v>0.4945666666666667</v>
      </c>
      <c r="L13" s="123">
        <f t="shared" si="2"/>
        <v>0.5223444444444445</v>
      </c>
      <c r="M13" s="123">
        <f t="shared" si="2"/>
        <v>0.5570666666666667</v>
      </c>
      <c r="N13" s="495">
        <f>N12+0.0028</f>
        <v>0.5848444444444445</v>
      </c>
      <c r="O13" s="123">
        <f t="shared" si="2"/>
        <v>0.6056777777777779</v>
      </c>
      <c r="P13" s="123">
        <f t="shared" si="2"/>
        <v>0.6473444444444445</v>
      </c>
      <c r="Q13" s="123">
        <f t="shared" si="2"/>
        <v>0.6890111111111112</v>
      </c>
      <c r="R13" s="123">
        <f>R12+0.0056</f>
        <v>0.7362777777777778</v>
      </c>
      <c r="S13" s="123">
        <f t="shared" si="2"/>
        <v>0.7723444444444446</v>
      </c>
      <c r="T13" s="506">
        <f>T12+0.0049</f>
        <v>0.8584777777777778</v>
      </c>
      <c r="U13" s="1"/>
      <c r="V13" s="1"/>
      <c r="W13" s="1"/>
      <c r="X13" s="1"/>
      <c r="Y13" s="1"/>
      <c r="Z13" s="1"/>
      <c r="AA13" s="1"/>
      <c r="AB13" s="1"/>
      <c r="AC13" s="75"/>
      <c r="AD13" s="75"/>
    </row>
    <row r="14" spans="1:30" ht="18.75" customHeight="1">
      <c r="A14" s="80" t="s">
        <v>101</v>
      </c>
      <c r="B14" s="48" t="s">
        <v>99</v>
      </c>
      <c r="C14" s="123">
        <f>C13+0.0028</f>
        <v>0.24736666666666665</v>
      </c>
      <c r="D14" s="123">
        <f aca="true" t="shared" si="3" ref="D14:I14">D13+0.0028</f>
        <v>0.28903333333333336</v>
      </c>
      <c r="E14" s="123">
        <f t="shared" si="3"/>
        <v>0.31681111111111115</v>
      </c>
      <c r="F14" s="123">
        <f t="shared" si="3"/>
        <v>0.34458888888888894</v>
      </c>
      <c r="G14" s="123">
        <f t="shared" si="3"/>
        <v>0.38625555555555563</v>
      </c>
      <c r="H14" s="123">
        <f t="shared" si="3"/>
        <v>0.41403333333333336</v>
      </c>
      <c r="I14" s="123">
        <f t="shared" si="3"/>
        <v>0.44181111111111115</v>
      </c>
      <c r="J14" s="123">
        <f>J13+0.0035</f>
        <v>0.47378888888888887</v>
      </c>
      <c r="K14" s="123">
        <f aca="true" t="shared" si="4" ref="K14:Q14">K13+0.0028</f>
        <v>0.49736666666666673</v>
      </c>
      <c r="L14" s="123">
        <f t="shared" si="4"/>
        <v>0.5251444444444445</v>
      </c>
      <c r="M14" s="123">
        <f t="shared" si="4"/>
        <v>0.5598666666666667</v>
      </c>
      <c r="N14" s="495">
        <f>N13+0.0028</f>
        <v>0.5876444444444445</v>
      </c>
      <c r="O14" s="123">
        <f t="shared" si="4"/>
        <v>0.6084777777777779</v>
      </c>
      <c r="P14" s="123">
        <f t="shared" si="4"/>
        <v>0.6501444444444445</v>
      </c>
      <c r="Q14" s="123">
        <f t="shared" si="4"/>
        <v>0.6918111111111113</v>
      </c>
      <c r="R14" s="123">
        <f>R13+0.0035</f>
        <v>0.7397777777777778</v>
      </c>
      <c r="S14" s="123">
        <f>S13+0.0028</f>
        <v>0.7751444444444446</v>
      </c>
      <c r="T14" s="506">
        <f>T13+0.0028</f>
        <v>0.8612777777777778</v>
      </c>
      <c r="U14" s="1"/>
      <c r="V14" s="1"/>
      <c r="W14" s="1"/>
      <c r="X14" s="1"/>
      <c r="Y14" s="1"/>
      <c r="Z14" s="1"/>
      <c r="AA14" s="1"/>
      <c r="AB14" s="1"/>
      <c r="AC14" s="75"/>
      <c r="AD14" s="75"/>
    </row>
    <row r="15" spans="1:30" ht="18.75" customHeight="1">
      <c r="A15" s="81" t="s">
        <v>199</v>
      </c>
      <c r="B15" s="48" t="s">
        <v>154</v>
      </c>
      <c r="C15" s="123">
        <f>C14+0.0042</f>
        <v>0.25156666666666666</v>
      </c>
      <c r="D15" s="123">
        <f aca="true" t="shared" si="5" ref="D15:Q15">D14+0.0042</f>
        <v>0.29323333333333335</v>
      </c>
      <c r="E15" s="123">
        <f t="shared" si="5"/>
        <v>0.32101111111111114</v>
      </c>
      <c r="F15" s="123">
        <f t="shared" si="5"/>
        <v>0.3487888888888889</v>
      </c>
      <c r="G15" s="123">
        <f t="shared" si="5"/>
        <v>0.3904555555555556</v>
      </c>
      <c r="H15" s="123">
        <f t="shared" si="5"/>
        <v>0.41823333333333335</v>
      </c>
      <c r="I15" s="123">
        <f>I14+0.0049</f>
        <v>0.44671111111111117</v>
      </c>
      <c r="J15" s="123">
        <f>J14+0.0021</f>
        <v>0.47588888888888886</v>
      </c>
      <c r="K15" s="123">
        <f>K14+0.0049</f>
        <v>0.5022666666666668</v>
      </c>
      <c r="L15" s="123">
        <f t="shared" si="5"/>
        <v>0.5293444444444445</v>
      </c>
      <c r="M15" s="123">
        <f t="shared" si="5"/>
        <v>0.5640666666666667</v>
      </c>
      <c r="N15" s="495">
        <f>N14+0.0042</f>
        <v>0.5918444444444445</v>
      </c>
      <c r="O15" s="123">
        <f t="shared" si="5"/>
        <v>0.6126777777777779</v>
      </c>
      <c r="P15" s="123">
        <f t="shared" si="5"/>
        <v>0.6543444444444445</v>
      </c>
      <c r="Q15" s="123">
        <f t="shared" si="5"/>
        <v>0.6960111111111112</v>
      </c>
      <c r="R15" s="123">
        <f>R14+0.0021</f>
        <v>0.7418777777777777</v>
      </c>
      <c r="S15" s="123">
        <f>S14+0.0049</f>
        <v>0.7800444444444447</v>
      </c>
      <c r="T15" s="506">
        <f>T14+0.0028</f>
        <v>0.8640777777777778</v>
      </c>
      <c r="U15" s="1"/>
      <c r="V15" s="1"/>
      <c r="W15" s="1"/>
      <c r="X15" s="1"/>
      <c r="Y15" s="1"/>
      <c r="Z15" s="1"/>
      <c r="AA15" s="1"/>
      <c r="AB15" s="1"/>
      <c r="AC15" s="75"/>
      <c r="AD15" s="75"/>
    </row>
    <row r="16" spans="1:30" ht="18.75" customHeight="1">
      <c r="A16" s="79" t="s">
        <v>84</v>
      </c>
      <c r="B16" s="48" t="s">
        <v>153</v>
      </c>
      <c r="C16" s="123">
        <f>C15+0.0028</f>
        <v>0.2543666666666667</v>
      </c>
      <c r="D16" s="123">
        <f aca="true" t="shared" si="6" ref="D16:R16">D15+0.0028</f>
        <v>0.29603333333333337</v>
      </c>
      <c r="E16" s="123">
        <f t="shared" si="6"/>
        <v>0.32381111111111116</v>
      </c>
      <c r="F16" s="123">
        <f t="shared" si="6"/>
        <v>0.35158888888888895</v>
      </c>
      <c r="G16" s="123">
        <f t="shared" si="6"/>
        <v>0.39325555555555564</v>
      </c>
      <c r="H16" s="123">
        <f t="shared" si="6"/>
        <v>0.42103333333333337</v>
      </c>
      <c r="I16" s="123">
        <f>I15+0.0021</f>
        <v>0.44881111111111116</v>
      </c>
      <c r="J16" s="123">
        <f t="shared" si="6"/>
        <v>0.4786888888888889</v>
      </c>
      <c r="K16" s="123">
        <f>K15+0.0021</f>
        <v>0.5043666666666667</v>
      </c>
      <c r="L16" s="123">
        <f t="shared" si="6"/>
        <v>0.5321444444444445</v>
      </c>
      <c r="M16" s="123">
        <f t="shared" si="6"/>
        <v>0.5668666666666667</v>
      </c>
      <c r="N16" s="495">
        <f>N15+0.0028</f>
        <v>0.5946444444444445</v>
      </c>
      <c r="O16" s="123">
        <f t="shared" si="6"/>
        <v>0.6154777777777779</v>
      </c>
      <c r="P16" s="123">
        <f t="shared" si="6"/>
        <v>0.6571444444444445</v>
      </c>
      <c r="Q16" s="123">
        <f t="shared" si="6"/>
        <v>0.6988111111111113</v>
      </c>
      <c r="R16" s="123">
        <f t="shared" si="6"/>
        <v>0.7446777777777778</v>
      </c>
      <c r="S16" s="123">
        <f>S15+0.0021</f>
        <v>0.7821444444444446</v>
      </c>
      <c r="T16" s="506">
        <f>T15+0.0021</f>
        <v>0.8661777777777778</v>
      </c>
      <c r="U16" s="1"/>
      <c r="V16" s="1"/>
      <c r="W16" s="1"/>
      <c r="X16" s="1"/>
      <c r="Y16" s="1"/>
      <c r="Z16" s="1"/>
      <c r="AA16" s="1"/>
      <c r="AB16" s="1"/>
      <c r="AC16" s="75"/>
      <c r="AD16" s="75"/>
    </row>
    <row r="17" spans="1:30" ht="18.75" customHeight="1">
      <c r="A17" s="80" t="s">
        <v>249</v>
      </c>
      <c r="B17" s="48" t="s">
        <v>152</v>
      </c>
      <c r="C17" s="123">
        <f>C16+0.0035</f>
        <v>0.2578666666666667</v>
      </c>
      <c r="D17" s="123">
        <f aca="true" t="shared" si="7" ref="D17:S17">D16+0.0035</f>
        <v>0.2995333333333334</v>
      </c>
      <c r="E17" s="123">
        <f t="shared" si="7"/>
        <v>0.32731111111111116</v>
      </c>
      <c r="F17" s="123">
        <f t="shared" si="7"/>
        <v>0.35508888888888895</v>
      </c>
      <c r="G17" s="123">
        <f t="shared" si="7"/>
        <v>0.39675555555555564</v>
      </c>
      <c r="H17" s="123">
        <f t="shared" si="7"/>
        <v>0.4245333333333334</v>
      </c>
      <c r="I17" s="123">
        <f t="shared" si="7"/>
        <v>0.45231111111111116</v>
      </c>
      <c r="J17" s="123">
        <f>J16+0.0021</f>
        <v>0.4807888888888889</v>
      </c>
      <c r="K17" s="123">
        <f t="shared" si="7"/>
        <v>0.5078666666666667</v>
      </c>
      <c r="L17" s="123">
        <f t="shared" si="7"/>
        <v>0.5356444444444445</v>
      </c>
      <c r="M17" s="123">
        <f t="shared" si="7"/>
        <v>0.5703666666666667</v>
      </c>
      <c r="N17" s="495">
        <f>N16+0.0035</f>
        <v>0.5981444444444445</v>
      </c>
      <c r="O17" s="123">
        <f t="shared" si="7"/>
        <v>0.6189777777777778</v>
      </c>
      <c r="P17" s="123">
        <f t="shared" si="7"/>
        <v>0.6606444444444445</v>
      </c>
      <c r="Q17" s="123">
        <f t="shared" si="7"/>
        <v>0.7023111111111112</v>
      </c>
      <c r="R17" s="123">
        <f>R16+0.0021</f>
        <v>0.7467777777777778</v>
      </c>
      <c r="S17" s="123">
        <f t="shared" si="7"/>
        <v>0.7856444444444446</v>
      </c>
      <c r="T17" s="506">
        <f>T16+0.0028</f>
        <v>0.8689777777777778</v>
      </c>
      <c r="U17" s="1"/>
      <c r="V17" s="1"/>
      <c r="W17" s="1"/>
      <c r="X17" s="1"/>
      <c r="Y17" s="1"/>
      <c r="Z17" s="1"/>
      <c r="AA17" s="1"/>
      <c r="AB17" s="1"/>
      <c r="AC17" s="75"/>
      <c r="AD17" s="75"/>
    </row>
    <row r="18" spans="1:30" ht="18.75" customHeight="1" thickBot="1">
      <c r="A18" s="83" t="s">
        <v>157</v>
      </c>
      <c r="B18" s="58" t="s">
        <v>151</v>
      </c>
      <c r="C18" s="126">
        <f>C17+0.0056</f>
        <v>0.2634666666666667</v>
      </c>
      <c r="D18" s="126">
        <f aca="true" t="shared" si="8" ref="D18:S18">D17+0.0056</f>
        <v>0.30513333333333337</v>
      </c>
      <c r="E18" s="126">
        <f t="shared" si="8"/>
        <v>0.33291111111111116</v>
      </c>
      <c r="F18" s="126">
        <f t="shared" si="8"/>
        <v>0.36068888888888895</v>
      </c>
      <c r="G18" s="126">
        <f t="shared" si="8"/>
        <v>0.40235555555555563</v>
      </c>
      <c r="H18" s="126">
        <f t="shared" si="8"/>
        <v>0.43013333333333337</v>
      </c>
      <c r="I18" s="126">
        <f t="shared" si="8"/>
        <v>0.45791111111111116</v>
      </c>
      <c r="J18" s="126">
        <f>J17+0.0049</f>
        <v>0.4856888888888889</v>
      </c>
      <c r="K18" s="126">
        <f t="shared" si="8"/>
        <v>0.5134666666666667</v>
      </c>
      <c r="L18" s="126">
        <f t="shared" si="8"/>
        <v>0.5412444444444445</v>
      </c>
      <c r="M18" s="126">
        <f t="shared" si="8"/>
        <v>0.5759666666666667</v>
      </c>
      <c r="N18" s="498">
        <f>N17+0.0056</f>
        <v>0.6037444444444445</v>
      </c>
      <c r="O18" s="126">
        <f t="shared" si="8"/>
        <v>0.6245777777777779</v>
      </c>
      <c r="P18" s="126">
        <f t="shared" si="8"/>
        <v>0.6662444444444445</v>
      </c>
      <c r="Q18" s="126">
        <f t="shared" si="8"/>
        <v>0.7079111111111113</v>
      </c>
      <c r="R18" s="126">
        <f t="shared" si="8"/>
        <v>0.7523777777777778</v>
      </c>
      <c r="S18" s="126">
        <f t="shared" si="8"/>
        <v>0.7912444444444446</v>
      </c>
      <c r="T18" s="509">
        <f>T17+0.0049</f>
        <v>0.8738777777777779</v>
      </c>
      <c r="U18" s="1"/>
      <c r="V18" s="1"/>
      <c r="W18" s="1"/>
      <c r="X18" s="1"/>
      <c r="Y18" s="1"/>
      <c r="Z18" s="1"/>
      <c r="AA18" s="1"/>
      <c r="AB18" s="1"/>
      <c r="AC18" s="75"/>
      <c r="AD18" s="75"/>
    </row>
    <row r="19" spans="1:30" ht="18.75" customHeight="1">
      <c r="A19" s="82" t="s">
        <v>172</v>
      </c>
      <c r="B19" s="43" t="s">
        <v>150</v>
      </c>
      <c r="C19" s="122">
        <f>C18+0.0056</f>
        <v>0.2690666666666667</v>
      </c>
      <c r="D19" s="122">
        <f aca="true" t="shared" si="9" ref="D19:I19">D18+0.0056</f>
        <v>0.31073333333333336</v>
      </c>
      <c r="E19" s="122">
        <f t="shared" si="9"/>
        <v>0.33851111111111115</v>
      </c>
      <c r="F19" s="122">
        <f t="shared" si="9"/>
        <v>0.36628888888888894</v>
      </c>
      <c r="G19" s="122">
        <f t="shared" si="9"/>
        <v>0.4079555555555556</v>
      </c>
      <c r="H19" s="122">
        <f t="shared" si="9"/>
        <v>0.43573333333333336</v>
      </c>
      <c r="I19" s="122">
        <f t="shared" si="9"/>
        <v>0.46351111111111115</v>
      </c>
      <c r="J19" s="122">
        <f>J18+0.0063</f>
        <v>0.4919888888888889</v>
      </c>
      <c r="K19" s="122">
        <f aca="true" t="shared" si="10" ref="K19:Q19">K18+0.0056</f>
        <v>0.5190666666666668</v>
      </c>
      <c r="L19" s="122">
        <f t="shared" si="10"/>
        <v>0.5468444444444446</v>
      </c>
      <c r="M19" s="122">
        <f t="shared" si="10"/>
        <v>0.5815666666666668</v>
      </c>
      <c r="N19" s="494">
        <f>N18+0.0056</f>
        <v>0.6093444444444446</v>
      </c>
      <c r="O19" s="122">
        <f t="shared" si="10"/>
        <v>0.630177777777778</v>
      </c>
      <c r="P19" s="122">
        <f t="shared" si="10"/>
        <v>0.6718444444444446</v>
      </c>
      <c r="Q19" s="122">
        <f t="shared" si="10"/>
        <v>0.7135111111111113</v>
      </c>
      <c r="R19" s="122">
        <f>R18+0.0063</f>
        <v>0.7586777777777778</v>
      </c>
      <c r="S19" s="122">
        <f>S18+0.0056</f>
        <v>0.7968444444444447</v>
      </c>
      <c r="T19" s="505">
        <f>T18+0.0056</f>
        <v>0.8794777777777779</v>
      </c>
      <c r="U19" s="1"/>
      <c r="V19" s="1"/>
      <c r="W19" s="1"/>
      <c r="X19" s="1"/>
      <c r="Y19" s="1"/>
      <c r="Z19" s="1"/>
      <c r="AA19" s="1"/>
      <c r="AB19" s="1"/>
      <c r="AC19" s="75"/>
      <c r="AD19" s="75"/>
    </row>
    <row r="20" spans="1:26" ht="18.75" customHeight="1">
      <c r="A20" s="79" t="s">
        <v>85</v>
      </c>
      <c r="B20" s="48" t="s">
        <v>149</v>
      </c>
      <c r="C20" s="123">
        <f>C19+0.0028</f>
        <v>0.2718666666666667</v>
      </c>
      <c r="D20" s="123">
        <f aca="true" t="shared" si="11" ref="D20:T20">D19+0.0028</f>
        <v>0.3135333333333334</v>
      </c>
      <c r="E20" s="123">
        <f t="shared" si="11"/>
        <v>0.3413111111111112</v>
      </c>
      <c r="F20" s="123">
        <f t="shared" si="11"/>
        <v>0.36908888888888897</v>
      </c>
      <c r="G20" s="123">
        <f t="shared" si="11"/>
        <v>0.41075555555555565</v>
      </c>
      <c r="H20" s="123">
        <f t="shared" si="11"/>
        <v>0.4385333333333334</v>
      </c>
      <c r="I20" s="123">
        <f t="shared" si="11"/>
        <v>0.4663111111111112</v>
      </c>
      <c r="J20" s="123">
        <f>J19+0.0035</f>
        <v>0.4954888888888889</v>
      </c>
      <c r="K20" s="123">
        <f t="shared" si="11"/>
        <v>0.5218666666666668</v>
      </c>
      <c r="L20" s="123">
        <f t="shared" si="11"/>
        <v>0.5496444444444446</v>
      </c>
      <c r="M20" s="123">
        <f t="shared" si="11"/>
        <v>0.5843666666666668</v>
      </c>
      <c r="N20" s="495">
        <f>N19+0.0028</f>
        <v>0.6121444444444446</v>
      </c>
      <c r="O20" s="123">
        <f t="shared" si="11"/>
        <v>0.632977777777778</v>
      </c>
      <c r="P20" s="123">
        <f t="shared" si="11"/>
        <v>0.6746444444444446</v>
      </c>
      <c r="Q20" s="123">
        <f t="shared" si="11"/>
        <v>0.7163111111111113</v>
      </c>
      <c r="R20" s="123">
        <f>R19+0.0035</f>
        <v>0.7621777777777777</v>
      </c>
      <c r="S20" s="123">
        <f t="shared" si="11"/>
        <v>0.7996444444444447</v>
      </c>
      <c r="T20" s="506">
        <f t="shared" si="11"/>
        <v>0.8822777777777779</v>
      </c>
      <c r="U20" s="1"/>
      <c r="V20" s="1"/>
      <c r="W20" s="1"/>
      <c r="X20" s="1"/>
      <c r="Y20" s="1"/>
      <c r="Z20" s="1"/>
    </row>
    <row r="21" spans="1:26" ht="18.75" customHeight="1">
      <c r="A21" s="79" t="s">
        <v>102</v>
      </c>
      <c r="B21" s="48" t="s">
        <v>148</v>
      </c>
      <c r="C21" s="123">
        <f>C20+0.0035</f>
        <v>0.2753666666666667</v>
      </c>
      <c r="D21" s="123">
        <f aca="true" t="shared" si="12" ref="D21:S21">D20+0.0035</f>
        <v>0.3170333333333334</v>
      </c>
      <c r="E21" s="123">
        <f t="shared" si="12"/>
        <v>0.3448111111111112</v>
      </c>
      <c r="F21" s="123">
        <f t="shared" si="12"/>
        <v>0.37258888888888897</v>
      </c>
      <c r="G21" s="123">
        <f t="shared" si="12"/>
        <v>0.41425555555555565</v>
      </c>
      <c r="H21" s="123">
        <f t="shared" si="12"/>
        <v>0.4420333333333334</v>
      </c>
      <c r="I21" s="123">
        <f t="shared" si="12"/>
        <v>0.4698111111111112</v>
      </c>
      <c r="J21" s="123">
        <f>J20+0.0042</f>
        <v>0.4996888888888889</v>
      </c>
      <c r="K21" s="123">
        <f t="shared" si="12"/>
        <v>0.5253666666666668</v>
      </c>
      <c r="L21" s="123">
        <f t="shared" si="12"/>
        <v>0.5531444444444445</v>
      </c>
      <c r="M21" s="123">
        <f t="shared" si="12"/>
        <v>0.5878666666666668</v>
      </c>
      <c r="N21" s="495">
        <f>N20+0.0035</f>
        <v>0.6156444444444445</v>
      </c>
      <c r="O21" s="123">
        <f t="shared" si="12"/>
        <v>0.6364777777777779</v>
      </c>
      <c r="P21" s="123">
        <f t="shared" si="12"/>
        <v>0.6781444444444445</v>
      </c>
      <c r="Q21" s="123">
        <f t="shared" si="12"/>
        <v>0.7198111111111113</v>
      </c>
      <c r="R21" s="123">
        <f t="shared" si="12"/>
        <v>0.7656777777777777</v>
      </c>
      <c r="S21" s="123">
        <f t="shared" si="12"/>
        <v>0.8031444444444447</v>
      </c>
      <c r="T21" s="506">
        <f>T20+0.0042</f>
        <v>0.8864777777777779</v>
      </c>
      <c r="U21" s="1"/>
      <c r="V21" s="1"/>
      <c r="W21" s="1"/>
      <c r="X21" s="1"/>
      <c r="Y21" s="1"/>
      <c r="Z21" s="1"/>
    </row>
    <row r="22" spans="1:26" ht="18.75" customHeight="1">
      <c r="A22" s="79" t="s">
        <v>103</v>
      </c>
      <c r="B22" s="48" t="s">
        <v>147</v>
      </c>
      <c r="C22" s="123">
        <f>C21+0.0028</f>
        <v>0.27816666666666673</v>
      </c>
      <c r="D22" s="123">
        <f aca="true" t="shared" si="13" ref="D22:S22">D21+0.0028</f>
        <v>0.3198333333333334</v>
      </c>
      <c r="E22" s="123">
        <f t="shared" si="13"/>
        <v>0.3476111111111112</v>
      </c>
      <c r="F22" s="123">
        <f t="shared" si="13"/>
        <v>0.375388888888889</v>
      </c>
      <c r="G22" s="123">
        <f t="shared" si="13"/>
        <v>0.4170555555555557</v>
      </c>
      <c r="H22" s="123">
        <f t="shared" si="13"/>
        <v>0.4448333333333334</v>
      </c>
      <c r="I22" s="123">
        <f t="shared" si="13"/>
        <v>0.4726111111111112</v>
      </c>
      <c r="J22" s="123">
        <f>J21+0.0035</f>
        <v>0.5031888888888889</v>
      </c>
      <c r="K22" s="123">
        <f t="shared" si="13"/>
        <v>0.5281666666666668</v>
      </c>
      <c r="L22" s="123">
        <f t="shared" si="13"/>
        <v>0.5559444444444446</v>
      </c>
      <c r="M22" s="123">
        <f t="shared" si="13"/>
        <v>0.5906666666666668</v>
      </c>
      <c r="N22" s="495">
        <f>N21+0.0028</f>
        <v>0.6184444444444446</v>
      </c>
      <c r="O22" s="123">
        <f t="shared" si="13"/>
        <v>0.639277777777778</v>
      </c>
      <c r="P22" s="123">
        <f t="shared" si="13"/>
        <v>0.6809444444444446</v>
      </c>
      <c r="Q22" s="123">
        <f t="shared" si="13"/>
        <v>0.7226111111111113</v>
      </c>
      <c r="R22" s="123">
        <f t="shared" si="13"/>
        <v>0.7684777777777777</v>
      </c>
      <c r="S22" s="123">
        <f t="shared" si="13"/>
        <v>0.8059444444444447</v>
      </c>
      <c r="T22" s="506">
        <f>T21+0.0035</f>
        <v>0.8899777777777779</v>
      </c>
      <c r="U22" s="1"/>
      <c r="V22" s="1"/>
      <c r="W22" s="1"/>
      <c r="X22" s="1"/>
      <c r="Y22" s="1"/>
      <c r="Z22" s="1"/>
    </row>
    <row r="23" spans="1:26" ht="18.75" customHeight="1">
      <c r="A23" s="79" t="s">
        <v>86</v>
      </c>
      <c r="B23" s="48" t="s">
        <v>146</v>
      </c>
      <c r="C23" s="123">
        <f>C22+0.0035</f>
        <v>0.28166666666666673</v>
      </c>
      <c r="D23" s="123">
        <f aca="true" t="shared" si="14" ref="D23:T23">D22+0.0035</f>
        <v>0.3233333333333334</v>
      </c>
      <c r="E23" s="123">
        <f t="shared" si="14"/>
        <v>0.3511111111111112</v>
      </c>
      <c r="F23" s="123">
        <f t="shared" si="14"/>
        <v>0.378888888888889</v>
      </c>
      <c r="G23" s="123">
        <f t="shared" si="14"/>
        <v>0.4205555555555557</v>
      </c>
      <c r="H23" s="123">
        <f t="shared" si="14"/>
        <v>0.4483333333333334</v>
      </c>
      <c r="I23" s="123">
        <f>I22+0.0035</f>
        <v>0.4761111111111112</v>
      </c>
      <c r="J23" s="123">
        <f t="shared" si="14"/>
        <v>0.5066888888888889</v>
      </c>
      <c r="K23" s="123">
        <f t="shared" si="14"/>
        <v>0.5316666666666667</v>
      </c>
      <c r="L23" s="123">
        <f t="shared" si="14"/>
        <v>0.5594444444444445</v>
      </c>
      <c r="M23" s="123">
        <f t="shared" si="14"/>
        <v>0.5941666666666667</v>
      </c>
      <c r="N23" s="495">
        <f>N22+0.0035</f>
        <v>0.6219444444444445</v>
      </c>
      <c r="O23" s="123">
        <f t="shared" si="14"/>
        <v>0.6427777777777779</v>
      </c>
      <c r="P23" s="123">
        <f t="shared" si="14"/>
        <v>0.6844444444444445</v>
      </c>
      <c r="Q23" s="123">
        <f t="shared" si="14"/>
        <v>0.7261111111111113</v>
      </c>
      <c r="R23" s="123">
        <f t="shared" si="14"/>
        <v>0.7719777777777777</v>
      </c>
      <c r="S23" s="123">
        <f t="shared" si="14"/>
        <v>0.8094444444444446</v>
      </c>
      <c r="T23" s="506">
        <f t="shared" si="14"/>
        <v>0.8934777777777778</v>
      </c>
      <c r="U23" s="1"/>
      <c r="V23" s="1"/>
      <c r="W23" s="1"/>
      <c r="X23" s="1"/>
      <c r="Y23" s="1"/>
      <c r="Z23" s="1"/>
    </row>
    <row r="24" spans="1:26" ht="18.75" customHeight="1">
      <c r="A24" s="79" t="s">
        <v>104</v>
      </c>
      <c r="B24" s="48" t="s">
        <v>145</v>
      </c>
      <c r="C24" s="123">
        <f>C23+0.0014</f>
        <v>0.28306666666666674</v>
      </c>
      <c r="D24" s="123">
        <f aca="true" t="shared" si="15" ref="D24:T24">D23+0.0014</f>
        <v>0.32473333333333343</v>
      </c>
      <c r="E24" s="123">
        <f t="shared" si="15"/>
        <v>0.3525111111111112</v>
      </c>
      <c r="F24" s="123">
        <f t="shared" si="15"/>
        <v>0.380288888888889</v>
      </c>
      <c r="G24" s="123">
        <f t="shared" si="15"/>
        <v>0.4219555555555557</v>
      </c>
      <c r="H24" s="123">
        <f t="shared" si="15"/>
        <v>0.44973333333333343</v>
      </c>
      <c r="I24" s="123">
        <f t="shared" si="15"/>
        <v>0.4775111111111112</v>
      </c>
      <c r="J24" s="123">
        <f>J23+0.0018</f>
        <v>0.5084888888888889</v>
      </c>
      <c r="K24" s="123">
        <f t="shared" si="15"/>
        <v>0.5330666666666667</v>
      </c>
      <c r="L24" s="123">
        <f t="shared" si="15"/>
        <v>0.5608444444444445</v>
      </c>
      <c r="M24" s="123">
        <f t="shared" si="15"/>
        <v>0.5955666666666667</v>
      </c>
      <c r="N24" s="495">
        <f>N23+0.0014</f>
        <v>0.6233444444444445</v>
      </c>
      <c r="O24" s="123">
        <f t="shared" si="15"/>
        <v>0.6441777777777778</v>
      </c>
      <c r="P24" s="123">
        <f t="shared" si="15"/>
        <v>0.6858444444444445</v>
      </c>
      <c r="Q24" s="123">
        <f t="shared" si="15"/>
        <v>0.7275111111111112</v>
      </c>
      <c r="R24" s="123">
        <f>R23+0.0007</f>
        <v>0.7726777777777777</v>
      </c>
      <c r="S24" s="123">
        <f t="shared" si="15"/>
        <v>0.8108444444444446</v>
      </c>
      <c r="T24" s="506">
        <f t="shared" si="15"/>
        <v>0.8948777777777778</v>
      </c>
      <c r="U24" s="1"/>
      <c r="V24" s="1"/>
      <c r="W24" s="1"/>
      <c r="X24" s="1"/>
      <c r="Y24" s="1"/>
      <c r="Z24" s="1"/>
    </row>
    <row r="25" spans="1:26" ht="18.75" customHeight="1" thickBot="1">
      <c r="A25" s="83" t="s">
        <v>173</v>
      </c>
      <c r="B25" s="58" t="s">
        <v>144</v>
      </c>
      <c r="C25" s="130">
        <f>C24+0.0056</f>
        <v>0.28866666666666674</v>
      </c>
      <c r="D25" s="125">
        <f aca="true" t="shared" si="16" ref="D25:S25">D24+0.0056</f>
        <v>0.3303333333333334</v>
      </c>
      <c r="E25" s="125">
        <f t="shared" si="16"/>
        <v>0.3581111111111112</v>
      </c>
      <c r="F25" s="125">
        <f t="shared" si="16"/>
        <v>0.385888888888889</v>
      </c>
      <c r="G25" s="125">
        <f t="shared" si="16"/>
        <v>0.4275555555555557</v>
      </c>
      <c r="H25" s="125">
        <f t="shared" si="16"/>
        <v>0.4553333333333334</v>
      </c>
      <c r="I25" s="125">
        <f t="shared" si="16"/>
        <v>0.4831111111111112</v>
      </c>
      <c r="J25" s="125">
        <f>J24+0.0042</f>
        <v>0.5126888888888889</v>
      </c>
      <c r="K25" s="125">
        <f t="shared" si="16"/>
        <v>0.5386666666666667</v>
      </c>
      <c r="L25" s="125">
        <f t="shared" si="16"/>
        <v>0.5664444444444445</v>
      </c>
      <c r="M25" s="125">
        <f t="shared" si="16"/>
        <v>0.6011666666666667</v>
      </c>
      <c r="N25" s="513">
        <f>N24+0.0056</f>
        <v>0.6289444444444445</v>
      </c>
      <c r="O25" s="125">
        <f t="shared" si="16"/>
        <v>0.6497777777777779</v>
      </c>
      <c r="P25" s="125">
        <f t="shared" si="16"/>
        <v>0.6914444444444445</v>
      </c>
      <c r="Q25" s="125">
        <f t="shared" si="16"/>
        <v>0.7331111111111113</v>
      </c>
      <c r="R25" s="125">
        <f>R24+0.0035</f>
        <v>0.7761777777777776</v>
      </c>
      <c r="S25" s="125">
        <f t="shared" si="16"/>
        <v>0.8164444444444446</v>
      </c>
      <c r="T25" s="502">
        <f>T24+0.0035</f>
        <v>0.8983777777777777</v>
      </c>
      <c r="U25" s="1"/>
      <c r="V25" s="1"/>
      <c r="W25" s="1"/>
      <c r="X25" s="1"/>
      <c r="Y25" s="1"/>
      <c r="Z25" s="1"/>
    </row>
    <row r="26" spans="1:26" ht="18.75" customHeight="1">
      <c r="A26" s="82" t="s">
        <v>105</v>
      </c>
      <c r="B26" s="43" t="s">
        <v>122</v>
      </c>
      <c r="C26" s="131">
        <f>C25+0.0035</f>
        <v>0.29216666666666674</v>
      </c>
      <c r="D26" s="132">
        <f>D25+0.0035</f>
        <v>0.3338333333333334</v>
      </c>
      <c r="E26" s="132">
        <f aca="true" t="shared" si="17" ref="E26:S26">E25+0.0035</f>
        <v>0.3616111111111112</v>
      </c>
      <c r="F26" s="132">
        <f t="shared" si="17"/>
        <v>0.389388888888889</v>
      </c>
      <c r="G26" s="132">
        <f t="shared" si="17"/>
        <v>0.4310555555555557</v>
      </c>
      <c r="H26" s="132">
        <f t="shared" si="17"/>
        <v>0.4588333333333334</v>
      </c>
      <c r="I26" s="132">
        <f t="shared" si="17"/>
        <v>0.4866111111111112</v>
      </c>
      <c r="J26" s="132">
        <f>J25+0.0042</f>
        <v>0.5168888888888888</v>
      </c>
      <c r="K26" s="132">
        <f t="shared" si="17"/>
        <v>0.5421666666666667</v>
      </c>
      <c r="L26" s="132">
        <f t="shared" si="17"/>
        <v>0.5699444444444445</v>
      </c>
      <c r="M26" s="132">
        <f t="shared" si="17"/>
        <v>0.6046666666666667</v>
      </c>
      <c r="N26" s="517">
        <f>N25+0.0035</f>
        <v>0.6324444444444445</v>
      </c>
      <c r="O26" s="132">
        <f t="shared" si="17"/>
        <v>0.6532777777777778</v>
      </c>
      <c r="P26" s="132">
        <f t="shared" si="17"/>
        <v>0.6949444444444445</v>
      </c>
      <c r="Q26" s="132">
        <f t="shared" si="17"/>
        <v>0.7366111111111112</v>
      </c>
      <c r="R26" s="132">
        <f t="shared" si="17"/>
        <v>0.7796777777777776</v>
      </c>
      <c r="S26" s="132">
        <f t="shared" si="17"/>
        <v>0.8199444444444446</v>
      </c>
      <c r="T26" s="520">
        <f>T25+0.0049</f>
        <v>0.9032777777777777</v>
      </c>
      <c r="U26" s="1"/>
      <c r="V26" s="1"/>
      <c r="W26" s="1"/>
      <c r="X26" s="1"/>
      <c r="Y26" s="1"/>
      <c r="Z26" s="1"/>
    </row>
    <row r="27" spans="1:26" ht="18.75" customHeight="1">
      <c r="A27" s="79" t="s">
        <v>106</v>
      </c>
      <c r="B27" s="48" t="s">
        <v>123</v>
      </c>
      <c r="C27" s="133">
        <f>C26+0.0049</f>
        <v>0.29706666666666676</v>
      </c>
      <c r="D27" s="123">
        <f>D26+0.0049</f>
        <v>0.33873333333333344</v>
      </c>
      <c r="E27" s="123">
        <f aca="true" t="shared" si="18" ref="E27:S27">E26+0.0049</f>
        <v>0.36651111111111123</v>
      </c>
      <c r="F27" s="123">
        <f t="shared" si="18"/>
        <v>0.394288888888889</v>
      </c>
      <c r="G27" s="123">
        <f t="shared" si="18"/>
        <v>0.4359555555555557</v>
      </c>
      <c r="H27" s="123">
        <f t="shared" si="18"/>
        <v>0.46373333333333344</v>
      </c>
      <c r="I27" s="123">
        <f t="shared" si="18"/>
        <v>0.49151111111111123</v>
      </c>
      <c r="J27" s="123">
        <f>J26+0.0056</f>
        <v>0.5224888888888889</v>
      </c>
      <c r="K27" s="123">
        <f t="shared" si="18"/>
        <v>0.5470666666666667</v>
      </c>
      <c r="L27" s="123">
        <f t="shared" si="18"/>
        <v>0.5748444444444445</v>
      </c>
      <c r="M27" s="123">
        <f t="shared" si="18"/>
        <v>0.6095666666666667</v>
      </c>
      <c r="N27" s="495">
        <f>N26+0.0049</f>
        <v>0.6373444444444445</v>
      </c>
      <c r="O27" s="123">
        <f t="shared" si="18"/>
        <v>0.6581777777777779</v>
      </c>
      <c r="P27" s="123">
        <f t="shared" si="18"/>
        <v>0.6998444444444445</v>
      </c>
      <c r="Q27" s="123">
        <f t="shared" si="18"/>
        <v>0.7415111111111112</v>
      </c>
      <c r="R27" s="123">
        <f t="shared" si="18"/>
        <v>0.7845777777777776</v>
      </c>
      <c r="S27" s="123">
        <f t="shared" si="18"/>
        <v>0.8248444444444446</v>
      </c>
      <c r="T27" s="506">
        <f>T26+0.0042</f>
        <v>0.9074777777777777</v>
      </c>
      <c r="U27" s="1"/>
      <c r="V27" s="1"/>
      <c r="W27" s="1"/>
      <c r="X27" s="1"/>
      <c r="Y27" s="1"/>
      <c r="Z27" s="1"/>
    </row>
    <row r="28" spans="1:26" ht="18.75" customHeight="1">
      <c r="A28" s="79" t="s">
        <v>87</v>
      </c>
      <c r="B28" s="48" t="s">
        <v>124</v>
      </c>
      <c r="C28" s="133">
        <f>C27+0.0028</f>
        <v>0.2998666666666668</v>
      </c>
      <c r="D28" s="123">
        <f>D27+0.0028</f>
        <v>0.34153333333333347</v>
      </c>
      <c r="E28" s="123">
        <f aca="true" t="shared" si="19" ref="E28:T28">E27+0.0028</f>
        <v>0.36931111111111126</v>
      </c>
      <c r="F28" s="123">
        <f t="shared" si="19"/>
        <v>0.39708888888888905</v>
      </c>
      <c r="G28" s="123">
        <f t="shared" si="19"/>
        <v>0.43875555555555573</v>
      </c>
      <c r="H28" s="123">
        <f t="shared" si="19"/>
        <v>0.46653333333333347</v>
      </c>
      <c r="I28" s="123">
        <f>I27+0.0035</f>
        <v>0.49501111111111123</v>
      </c>
      <c r="J28" s="123">
        <f>J27+0.0021</f>
        <v>0.5245888888888889</v>
      </c>
      <c r="K28" s="123">
        <f>K27+0.0035</f>
        <v>0.5505666666666666</v>
      </c>
      <c r="L28" s="123">
        <f t="shared" si="19"/>
        <v>0.5776444444444445</v>
      </c>
      <c r="M28" s="123">
        <f t="shared" si="19"/>
        <v>0.6123666666666667</v>
      </c>
      <c r="N28" s="495">
        <f>N27+0.0028</f>
        <v>0.6401444444444445</v>
      </c>
      <c r="O28" s="123">
        <f t="shared" si="19"/>
        <v>0.6609777777777779</v>
      </c>
      <c r="P28" s="123">
        <f t="shared" si="19"/>
        <v>0.7026444444444445</v>
      </c>
      <c r="Q28" s="123">
        <f t="shared" si="19"/>
        <v>0.7443111111111113</v>
      </c>
      <c r="R28" s="123">
        <f>R27+0.0021</f>
        <v>0.7866777777777776</v>
      </c>
      <c r="S28" s="123">
        <f>S27+0.0035</f>
        <v>0.8283444444444445</v>
      </c>
      <c r="T28" s="506">
        <f t="shared" si="19"/>
        <v>0.9102777777777777</v>
      </c>
      <c r="U28" s="1"/>
      <c r="V28" s="1"/>
      <c r="W28" s="1"/>
      <c r="X28" s="1"/>
      <c r="Y28" s="1"/>
      <c r="Z28" s="1"/>
    </row>
    <row r="29" spans="1:26" ht="18.75" customHeight="1">
      <c r="A29" s="79" t="s">
        <v>107</v>
      </c>
      <c r="B29" s="48" t="s">
        <v>125</v>
      </c>
      <c r="C29" s="133">
        <f>C28+0.0035</f>
        <v>0.3033666666666668</v>
      </c>
      <c r="D29" s="123">
        <f>D28+0.0035</f>
        <v>0.34503333333333347</v>
      </c>
      <c r="E29" s="123">
        <f aca="true" t="shared" si="20" ref="E29:T29">E28+0.0035</f>
        <v>0.37281111111111126</v>
      </c>
      <c r="F29" s="123">
        <f t="shared" si="20"/>
        <v>0.40058888888888905</v>
      </c>
      <c r="G29" s="123">
        <f t="shared" si="20"/>
        <v>0.44225555555555573</v>
      </c>
      <c r="H29" s="123">
        <f t="shared" si="20"/>
        <v>0.47003333333333347</v>
      </c>
      <c r="I29" s="123">
        <f>I28+0.0042</f>
        <v>0.4992111111111112</v>
      </c>
      <c r="J29" s="123">
        <f t="shared" si="20"/>
        <v>0.5280888888888888</v>
      </c>
      <c r="K29" s="123">
        <f>K28+0.0042</f>
        <v>0.5547666666666666</v>
      </c>
      <c r="L29" s="123">
        <f t="shared" si="20"/>
        <v>0.5811444444444445</v>
      </c>
      <c r="M29" s="123">
        <f t="shared" si="20"/>
        <v>0.6158666666666667</v>
      </c>
      <c r="N29" s="495">
        <f>N28+0.0035</f>
        <v>0.6436444444444445</v>
      </c>
      <c r="O29" s="123">
        <f t="shared" si="20"/>
        <v>0.6644777777777778</v>
      </c>
      <c r="P29" s="123">
        <f t="shared" si="20"/>
        <v>0.7061444444444445</v>
      </c>
      <c r="Q29" s="123">
        <f t="shared" si="20"/>
        <v>0.7478111111111112</v>
      </c>
      <c r="R29" s="123">
        <f>R28+0.0028</f>
        <v>0.7894777777777776</v>
      </c>
      <c r="S29" s="123">
        <f>S28+0.0042</f>
        <v>0.8325444444444445</v>
      </c>
      <c r="T29" s="506">
        <f t="shared" si="20"/>
        <v>0.9137777777777777</v>
      </c>
      <c r="U29" s="1"/>
      <c r="V29" s="1"/>
      <c r="W29" s="1"/>
      <c r="X29" s="1"/>
      <c r="Y29" s="1"/>
      <c r="Z29" s="1"/>
    </row>
    <row r="30" spans="1:26" ht="18.75" customHeight="1" thickBot="1">
      <c r="A30" s="83" t="s">
        <v>0</v>
      </c>
      <c r="B30" s="58" t="s">
        <v>126</v>
      </c>
      <c r="C30" s="130">
        <f>C29+0.0028</f>
        <v>0.3061666666666668</v>
      </c>
      <c r="D30" s="126">
        <f>D29+0.0028</f>
        <v>0.3478333333333335</v>
      </c>
      <c r="E30" s="126">
        <f aca="true" t="shared" si="21" ref="E30:Q30">E29+0.0028</f>
        <v>0.3756111111111113</v>
      </c>
      <c r="F30" s="126">
        <f t="shared" si="21"/>
        <v>0.4033888888888891</v>
      </c>
      <c r="G30" s="126">
        <f t="shared" si="21"/>
        <v>0.44505555555555576</v>
      </c>
      <c r="H30" s="126">
        <f t="shared" si="21"/>
        <v>0.4728333333333335</v>
      </c>
      <c r="I30" s="126">
        <f>I29+0.0014</f>
        <v>0.5006111111111112</v>
      </c>
      <c r="J30" s="126">
        <f>J29+0.0035</f>
        <v>0.5315888888888888</v>
      </c>
      <c r="K30" s="126">
        <f>K29+0.0014</f>
        <v>0.5561666666666666</v>
      </c>
      <c r="L30" s="126">
        <f t="shared" si="21"/>
        <v>0.5839444444444445</v>
      </c>
      <c r="M30" s="126">
        <f t="shared" si="21"/>
        <v>0.6186666666666667</v>
      </c>
      <c r="N30" s="498">
        <f>N29+0.0028</f>
        <v>0.6464444444444445</v>
      </c>
      <c r="O30" s="126">
        <f t="shared" si="21"/>
        <v>0.6672777777777779</v>
      </c>
      <c r="P30" s="126">
        <f t="shared" si="21"/>
        <v>0.7089444444444445</v>
      </c>
      <c r="Q30" s="126">
        <f t="shared" si="21"/>
        <v>0.7506111111111112</v>
      </c>
      <c r="R30" s="126">
        <f>R29+0.0035</f>
        <v>0.7929777777777776</v>
      </c>
      <c r="S30" s="126">
        <f>S29+0.0014</f>
        <v>0.8339444444444445</v>
      </c>
      <c r="T30" s="509">
        <f>T29+0.0035</f>
        <v>0.9172777777777776</v>
      </c>
      <c r="U30" s="1"/>
      <c r="V30" s="1"/>
      <c r="W30" s="1"/>
      <c r="X30" s="1"/>
      <c r="Y30" s="1"/>
      <c r="Z30" s="1"/>
    </row>
    <row r="31" spans="1:26" ht="18.75" customHeight="1">
      <c r="A31" s="82" t="s">
        <v>108</v>
      </c>
      <c r="B31" s="43" t="s">
        <v>127</v>
      </c>
      <c r="C31" s="131">
        <f>C30+0.0042</f>
        <v>0.3103666666666668</v>
      </c>
      <c r="D31" s="129"/>
      <c r="E31" s="129">
        <f>E30+0.0042</f>
        <v>0.37981111111111127</v>
      </c>
      <c r="F31" s="129"/>
      <c r="G31" s="129">
        <f>G30+0.0042</f>
        <v>0.44925555555555574</v>
      </c>
      <c r="H31" s="134">
        <f>H30+0.0042</f>
        <v>0.4770333333333335</v>
      </c>
      <c r="I31" s="129"/>
      <c r="J31" s="129">
        <f>J30+0.0056</f>
        <v>0.5371888888888888</v>
      </c>
      <c r="K31" s="129"/>
      <c r="L31" s="129">
        <f>L30+0.0042</f>
        <v>0.5881444444444445</v>
      </c>
      <c r="M31" s="129"/>
      <c r="N31" s="515">
        <f>N30+0.0042</f>
        <v>0.6506444444444445</v>
      </c>
      <c r="O31" s="129">
        <f>O30+0.0042</f>
        <v>0.6714777777777778</v>
      </c>
      <c r="P31" s="129"/>
      <c r="Q31" s="134"/>
      <c r="R31" s="129">
        <f>R30+0.0042</f>
        <v>0.7971777777777775</v>
      </c>
      <c r="S31" s="117"/>
      <c r="T31" s="500">
        <f>T30+0.0056</f>
        <v>0.9228777777777777</v>
      </c>
      <c r="U31" s="1"/>
      <c r="V31" s="1"/>
      <c r="W31" s="1"/>
      <c r="X31" s="1"/>
      <c r="Y31" s="1"/>
      <c r="Z31" s="1"/>
    </row>
    <row r="32" spans="1:26" ht="18.75" customHeight="1">
      <c r="A32" s="79" t="s">
        <v>201</v>
      </c>
      <c r="B32" s="48" t="s">
        <v>128</v>
      </c>
      <c r="C32" s="133">
        <f>C31+0.0014</f>
        <v>0.3117666666666668</v>
      </c>
      <c r="D32" s="112"/>
      <c r="E32" s="112">
        <f>E31+0.0014</f>
        <v>0.3812111111111113</v>
      </c>
      <c r="F32" s="112"/>
      <c r="G32" s="112">
        <f>G31+0.0014</f>
        <v>0.45065555555555575</v>
      </c>
      <c r="H32" s="135">
        <f>H31+0.0014</f>
        <v>0.4784333333333335</v>
      </c>
      <c r="I32" s="112"/>
      <c r="J32" s="112">
        <f>J31+0.0014</f>
        <v>0.5385888888888888</v>
      </c>
      <c r="K32" s="112"/>
      <c r="L32" s="112">
        <f>L31+0.0014</f>
        <v>0.5895444444444444</v>
      </c>
      <c r="M32" s="112"/>
      <c r="N32" s="512">
        <f>N31+0.0014</f>
        <v>0.6520444444444444</v>
      </c>
      <c r="O32" s="112">
        <f>O31+0.0014</f>
        <v>0.6728777777777778</v>
      </c>
      <c r="P32" s="112"/>
      <c r="Q32" s="135"/>
      <c r="R32" s="112">
        <f>R31+0.0007</f>
        <v>0.7978777777777776</v>
      </c>
      <c r="S32" s="135"/>
      <c r="T32" s="501">
        <f>T31+0.0021</f>
        <v>0.9249777777777777</v>
      </c>
      <c r="U32" s="1"/>
      <c r="V32" s="1"/>
      <c r="W32" s="1"/>
      <c r="X32" s="1"/>
      <c r="Y32" s="1"/>
      <c r="Z32" s="1"/>
    </row>
    <row r="33" spans="1:26" ht="18.75" customHeight="1">
      <c r="A33" s="79" t="s">
        <v>109</v>
      </c>
      <c r="B33" s="48" t="s">
        <v>129</v>
      </c>
      <c r="C33" s="133">
        <f>C32+0.0042</f>
        <v>0.3159666666666668</v>
      </c>
      <c r="D33" s="112"/>
      <c r="E33" s="112">
        <f>E32+0.0042</f>
        <v>0.38541111111111126</v>
      </c>
      <c r="F33" s="112"/>
      <c r="G33" s="112">
        <f>G32+0.0042</f>
        <v>0.45485555555555574</v>
      </c>
      <c r="H33" s="135">
        <f>H32+0.0042</f>
        <v>0.48263333333333347</v>
      </c>
      <c r="I33" s="112"/>
      <c r="J33" s="112">
        <f>J32+0.0028</f>
        <v>0.5413888888888888</v>
      </c>
      <c r="K33" s="112"/>
      <c r="L33" s="112">
        <f>L32+0.0042</f>
        <v>0.5937444444444444</v>
      </c>
      <c r="M33" s="112"/>
      <c r="N33" s="512">
        <f>N32+0.0042</f>
        <v>0.6562444444444444</v>
      </c>
      <c r="O33" s="112">
        <f>O32+0.0042</f>
        <v>0.6770777777777778</v>
      </c>
      <c r="P33" s="112"/>
      <c r="Q33" s="135"/>
      <c r="R33" s="112">
        <f>R32+0.0028</f>
        <v>0.8006777777777776</v>
      </c>
      <c r="S33" s="135"/>
      <c r="T33" s="501">
        <f>T32+0.0028</f>
        <v>0.9277777777777777</v>
      </c>
      <c r="U33" s="1"/>
      <c r="V33" s="1"/>
      <c r="W33" s="1"/>
      <c r="X33" s="1"/>
      <c r="Y33" s="1"/>
      <c r="Z33" s="1"/>
    </row>
    <row r="34" spans="1:26" ht="18.75" customHeight="1" thickBot="1">
      <c r="A34" s="83" t="s">
        <v>88</v>
      </c>
      <c r="B34" s="58" t="s">
        <v>130</v>
      </c>
      <c r="C34" s="130">
        <f>C33+0.0035</f>
        <v>0.3194666666666668</v>
      </c>
      <c r="D34" s="125"/>
      <c r="E34" s="125">
        <f>E33+0.0035</f>
        <v>0.38891111111111126</v>
      </c>
      <c r="F34" s="125"/>
      <c r="G34" s="125">
        <f>G33+0.0035</f>
        <v>0.45835555555555574</v>
      </c>
      <c r="H34" s="136">
        <f>H33+0.0035</f>
        <v>0.4861333333333335</v>
      </c>
      <c r="I34" s="125"/>
      <c r="J34" s="125">
        <f>J33+0.0035</f>
        <v>0.5448888888888888</v>
      </c>
      <c r="K34" s="125"/>
      <c r="L34" s="125">
        <f>L33+0.0035</f>
        <v>0.5972444444444444</v>
      </c>
      <c r="M34" s="125"/>
      <c r="N34" s="513">
        <f>N33+0.0035</f>
        <v>0.6597444444444444</v>
      </c>
      <c r="O34" s="125">
        <f>O33+0.0035</f>
        <v>0.6805777777777777</v>
      </c>
      <c r="P34" s="125"/>
      <c r="Q34" s="136"/>
      <c r="R34" s="125">
        <f>R33+0.0035</f>
        <v>0.8041777777777775</v>
      </c>
      <c r="S34" s="136"/>
      <c r="T34" s="502">
        <f>T33+0.0028</f>
        <v>0.9305777777777777</v>
      </c>
      <c r="U34" s="1"/>
      <c r="V34" s="1"/>
      <c r="W34" s="1"/>
      <c r="X34" s="1"/>
      <c r="Y34" s="1"/>
      <c r="Z34" s="1"/>
    </row>
    <row r="35" spans="1:26" ht="18.75" customHeight="1">
      <c r="A35" s="82" t="s">
        <v>110</v>
      </c>
      <c r="B35" s="43" t="s">
        <v>131</v>
      </c>
      <c r="C35" s="137">
        <f>C34+0.0056</f>
        <v>0.3250666666666668</v>
      </c>
      <c r="D35" s="106"/>
      <c r="E35" s="106">
        <f>E34+0.0056</f>
        <v>0.39451111111111126</v>
      </c>
      <c r="F35" s="106"/>
      <c r="G35" s="106">
        <f>G34+0.0056</f>
        <v>0.46395555555555573</v>
      </c>
      <c r="H35" s="138">
        <f>H34+0.0056</f>
        <v>0.49173333333333347</v>
      </c>
      <c r="I35" s="106"/>
      <c r="J35" s="106">
        <f>J34+0.0049</f>
        <v>0.5497888888888888</v>
      </c>
      <c r="K35" s="106"/>
      <c r="L35" s="106">
        <f>L34+0.0056</f>
        <v>0.6028444444444444</v>
      </c>
      <c r="M35" s="106"/>
      <c r="N35" s="511">
        <f>N34+0.0056</f>
        <v>0.6653444444444444</v>
      </c>
      <c r="O35" s="106">
        <f>O34+0.0056</f>
        <v>0.6861777777777778</v>
      </c>
      <c r="P35" s="106"/>
      <c r="Q35" s="138"/>
      <c r="R35" s="106">
        <f>R34+0.0056</f>
        <v>0.8097777777777776</v>
      </c>
      <c r="S35" s="138"/>
      <c r="T35" s="503">
        <f>T34+0.0049</f>
        <v>0.9354777777777777</v>
      </c>
      <c r="U35" s="1"/>
      <c r="V35" s="1"/>
      <c r="W35" s="1"/>
      <c r="X35" s="1"/>
      <c r="Y35" s="1"/>
      <c r="Z35" s="1"/>
    </row>
    <row r="36" spans="1:30" ht="18.75" customHeight="1">
      <c r="A36" s="79" t="s">
        <v>174</v>
      </c>
      <c r="B36" s="48" t="s">
        <v>130</v>
      </c>
      <c r="C36" s="133">
        <f>C35+0.0035</f>
        <v>0.3285666666666668</v>
      </c>
      <c r="D36" s="112"/>
      <c r="E36" s="112">
        <f>E35+0.0035</f>
        <v>0.39801111111111126</v>
      </c>
      <c r="F36" s="112"/>
      <c r="G36" s="112">
        <f>G35+0.0035</f>
        <v>0.46745555555555574</v>
      </c>
      <c r="H36" s="135">
        <f>H35+0.0035</f>
        <v>0.49523333333333347</v>
      </c>
      <c r="I36" s="112"/>
      <c r="J36" s="112">
        <f>J35+0.0035</f>
        <v>0.5532888888888887</v>
      </c>
      <c r="K36" s="112"/>
      <c r="L36" s="112">
        <f>L35+0.0035</f>
        <v>0.6063444444444444</v>
      </c>
      <c r="M36" s="112"/>
      <c r="N36" s="512">
        <f>N35+0.0035</f>
        <v>0.6688444444444444</v>
      </c>
      <c r="O36" s="112">
        <f>O35+0.0035</f>
        <v>0.6896777777777777</v>
      </c>
      <c r="P36" s="112"/>
      <c r="Q36" s="135"/>
      <c r="R36" s="112">
        <f>R35+0.0028</f>
        <v>0.8125777777777776</v>
      </c>
      <c r="S36" s="135"/>
      <c r="T36" s="501">
        <f>T35+0.0035</f>
        <v>0.9389777777777777</v>
      </c>
      <c r="U36" s="1"/>
      <c r="V36" s="1"/>
      <c r="W36" s="1"/>
      <c r="X36" s="1"/>
      <c r="Y36" s="1"/>
      <c r="Z36" s="1"/>
      <c r="AA36" s="1"/>
      <c r="AB36" s="1"/>
      <c r="AC36" s="75"/>
      <c r="AD36" s="75"/>
    </row>
    <row r="37" spans="1:30" ht="18.75" customHeight="1">
      <c r="A37" s="79" t="s">
        <v>175</v>
      </c>
      <c r="B37" s="48" t="s">
        <v>132</v>
      </c>
      <c r="C37" s="133">
        <f>C36+0.0042</f>
        <v>0.33276666666666677</v>
      </c>
      <c r="D37" s="112"/>
      <c r="E37" s="112">
        <f>E36+0.0042</f>
        <v>0.40221111111111124</v>
      </c>
      <c r="F37" s="112"/>
      <c r="G37" s="112">
        <f>G36+0.0042</f>
        <v>0.4716555555555557</v>
      </c>
      <c r="H37" s="135">
        <f>H36+0.0042</f>
        <v>0.49943333333333345</v>
      </c>
      <c r="I37" s="112"/>
      <c r="J37" s="112">
        <f>J36+0.0042</f>
        <v>0.5574888888888887</v>
      </c>
      <c r="K37" s="112"/>
      <c r="L37" s="112">
        <f>L36+0.0042</f>
        <v>0.6105444444444443</v>
      </c>
      <c r="M37" s="112"/>
      <c r="N37" s="512">
        <f>N36+0.0042</f>
        <v>0.6730444444444443</v>
      </c>
      <c r="O37" s="112">
        <f>O36+0.0042</f>
        <v>0.6938777777777777</v>
      </c>
      <c r="P37" s="112"/>
      <c r="Q37" s="135"/>
      <c r="R37" s="112">
        <f>R36+0.0035</f>
        <v>0.8160777777777776</v>
      </c>
      <c r="S37" s="135"/>
      <c r="T37" s="501">
        <f>T36+0.0035</f>
        <v>0.9424777777777776</v>
      </c>
      <c r="U37" s="1"/>
      <c r="V37" s="1"/>
      <c r="W37" s="1"/>
      <c r="X37" s="1"/>
      <c r="Y37" s="1"/>
      <c r="Z37" s="1"/>
      <c r="AA37" s="1"/>
      <c r="AB37" s="1"/>
      <c r="AC37" s="75"/>
      <c r="AD37" s="75"/>
    </row>
    <row r="38" spans="1:30" ht="18.75" customHeight="1">
      <c r="A38" s="79" t="s">
        <v>111</v>
      </c>
      <c r="B38" s="48" t="s">
        <v>133</v>
      </c>
      <c r="C38" s="133">
        <f>C37+0.0035</f>
        <v>0.33626666666666677</v>
      </c>
      <c r="D38" s="112"/>
      <c r="E38" s="112">
        <f>E37+0.0035</f>
        <v>0.40571111111111124</v>
      </c>
      <c r="F38" s="112"/>
      <c r="G38" s="112">
        <f>G37+0.0035</f>
        <v>0.4751555555555557</v>
      </c>
      <c r="H38" s="135">
        <f>H37+0.0035</f>
        <v>0.5029333333333335</v>
      </c>
      <c r="I38" s="112"/>
      <c r="J38" s="112">
        <f>J37+0.0042</f>
        <v>0.5616888888888887</v>
      </c>
      <c r="K38" s="112"/>
      <c r="L38" s="112">
        <f>L37+0.0035</f>
        <v>0.6140444444444443</v>
      </c>
      <c r="M38" s="112"/>
      <c r="N38" s="512">
        <f>N37+0.0035</f>
        <v>0.6765444444444443</v>
      </c>
      <c r="O38" s="112">
        <f>O37+0.0035</f>
        <v>0.6973777777777777</v>
      </c>
      <c r="P38" s="112"/>
      <c r="Q38" s="135"/>
      <c r="R38" s="112">
        <f>R37+0.0049</f>
        <v>0.8209777777777776</v>
      </c>
      <c r="S38" s="135"/>
      <c r="T38" s="501">
        <f>T37+0.0035</f>
        <v>0.9459777777777776</v>
      </c>
      <c r="U38" s="1"/>
      <c r="V38" s="1"/>
      <c r="W38" s="1"/>
      <c r="X38" s="1"/>
      <c r="Y38" s="1"/>
      <c r="Z38" s="1"/>
      <c r="AA38" s="1"/>
      <c r="AB38" s="1"/>
      <c r="AC38" s="75"/>
      <c r="AD38" s="75"/>
    </row>
    <row r="39" spans="1:30" ht="18.75" customHeight="1">
      <c r="A39" s="79" t="s">
        <v>210</v>
      </c>
      <c r="B39" s="48" t="s">
        <v>134</v>
      </c>
      <c r="C39" s="133">
        <f>C38+0.0042</f>
        <v>0.34046666666666675</v>
      </c>
      <c r="D39" s="112"/>
      <c r="E39" s="112">
        <f>E38+0.0042</f>
        <v>0.4099111111111112</v>
      </c>
      <c r="F39" s="112"/>
      <c r="G39" s="112">
        <f>G38+0.0042</f>
        <v>0.4793555555555557</v>
      </c>
      <c r="H39" s="135">
        <f>H38+0.0042</f>
        <v>0.5071333333333334</v>
      </c>
      <c r="I39" s="112"/>
      <c r="J39" s="112">
        <f>J38+0.0028</f>
        <v>0.5644888888888887</v>
      </c>
      <c r="K39" s="112"/>
      <c r="L39" s="112">
        <f>L38+0.0042</f>
        <v>0.6182444444444443</v>
      </c>
      <c r="M39" s="112"/>
      <c r="N39" s="512">
        <f>N38+0.0042</f>
        <v>0.6807444444444443</v>
      </c>
      <c r="O39" s="112">
        <f>O38+0.0042</f>
        <v>0.7015777777777776</v>
      </c>
      <c r="P39" s="112"/>
      <c r="Q39" s="135"/>
      <c r="R39" s="112">
        <f>R38+0.0028</f>
        <v>0.8237777777777776</v>
      </c>
      <c r="S39" s="135"/>
      <c r="T39" s="501">
        <f>T38+0.0035</f>
        <v>0.9494777777777775</v>
      </c>
      <c r="U39" s="1"/>
      <c r="V39" s="1"/>
      <c r="W39" s="1"/>
      <c r="X39" s="1"/>
      <c r="Y39" s="1"/>
      <c r="Z39" s="1"/>
      <c r="AA39" s="1"/>
      <c r="AB39" s="1"/>
      <c r="AC39" s="75"/>
      <c r="AD39" s="75"/>
    </row>
    <row r="40" spans="1:30" ht="18.75" customHeight="1" thickBot="1">
      <c r="A40" s="83" t="s">
        <v>112</v>
      </c>
      <c r="B40" s="58" t="s">
        <v>135</v>
      </c>
      <c r="C40" s="130">
        <f>C39+0.0035</f>
        <v>0.34396666666666675</v>
      </c>
      <c r="D40" s="125"/>
      <c r="E40" s="125">
        <f>E39+0.0035</f>
        <v>0.41341111111111123</v>
      </c>
      <c r="F40" s="125"/>
      <c r="G40" s="125">
        <f>G39+0.0035</f>
        <v>0.4828555555555557</v>
      </c>
      <c r="H40" s="136">
        <f>H39+0.0035</f>
        <v>0.5106333333333334</v>
      </c>
      <c r="I40" s="125"/>
      <c r="J40" s="125">
        <f>J39+0.0056</f>
        <v>0.5700888888888888</v>
      </c>
      <c r="K40" s="125"/>
      <c r="L40" s="125">
        <f>L39+0.0035</f>
        <v>0.6217444444444442</v>
      </c>
      <c r="M40" s="125"/>
      <c r="N40" s="513">
        <f>N39+0.0035</f>
        <v>0.6842444444444442</v>
      </c>
      <c r="O40" s="125">
        <f>O39+0.0035</f>
        <v>0.7050777777777776</v>
      </c>
      <c r="P40" s="125"/>
      <c r="Q40" s="136"/>
      <c r="R40" s="125">
        <f>R39+0.0063</f>
        <v>0.8300777777777776</v>
      </c>
      <c r="S40" s="136"/>
      <c r="T40" s="502">
        <f>T39+0.0049</f>
        <v>0.9543777777777775</v>
      </c>
      <c r="U40" s="1"/>
      <c r="V40" s="1"/>
      <c r="W40" s="1"/>
      <c r="X40" s="1"/>
      <c r="Y40" s="1"/>
      <c r="Z40" s="1"/>
      <c r="AA40" s="1"/>
      <c r="AB40" s="1"/>
      <c r="AC40" s="75"/>
      <c r="AD40" s="75"/>
    </row>
    <row r="41" spans="1:30" ht="18.75" customHeight="1">
      <c r="A41" s="82" t="s">
        <v>250</v>
      </c>
      <c r="B41" s="43" t="s">
        <v>136</v>
      </c>
      <c r="C41" s="122"/>
      <c r="D41" s="105"/>
      <c r="E41" s="105"/>
      <c r="F41" s="105"/>
      <c r="G41" s="105"/>
      <c r="H41" s="129">
        <f>H40+0.0063</f>
        <v>0.5169333333333334</v>
      </c>
      <c r="I41" s="106"/>
      <c r="J41" s="122"/>
      <c r="K41" s="105"/>
      <c r="L41" s="105"/>
      <c r="M41" s="106"/>
      <c r="N41" s="106"/>
      <c r="O41" s="106"/>
      <c r="P41" s="106"/>
      <c r="Q41" s="106"/>
      <c r="R41" s="117"/>
      <c r="S41" s="105"/>
      <c r="T41" s="139"/>
      <c r="U41" s="1"/>
      <c r="V41" s="1"/>
      <c r="W41" s="1"/>
      <c r="X41" s="1"/>
      <c r="Y41" s="1"/>
      <c r="Z41" s="1"/>
      <c r="AA41" s="1"/>
      <c r="AB41" s="1"/>
      <c r="AC41" s="75"/>
      <c r="AD41" s="75"/>
    </row>
    <row r="42" spans="1:30" ht="18.75" customHeight="1">
      <c r="A42" s="79" t="s">
        <v>113</v>
      </c>
      <c r="B42" s="48" t="s">
        <v>137</v>
      </c>
      <c r="C42" s="123"/>
      <c r="D42" s="111"/>
      <c r="E42" s="111"/>
      <c r="F42" s="111"/>
      <c r="G42" s="111"/>
      <c r="H42" s="112">
        <f>H41+0.0035</f>
        <v>0.5204333333333333</v>
      </c>
      <c r="I42" s="112"/>
      <c r="J42" s="123"/>
      <c r="K42" s="111"/>
      <c r="L42" s="111"/>
      <c r="M42" s="112"/>
      <c r="N42" s="112"/>
      <c r="O42" s="112"/>
      <c r="P42" s="112"/>
      <c r="Q42" s="112"/>
      <c r="R42" s="111"/>
      <c r="S42" s="111"/>
      <c r="T42" s="114"/>
      <c r="U42" s="1"/>
      <c r="V42" s="1"/>
      <c r="W42" s="1"/>
      <c r="X42" s="1"/>
      <c r="Y42" s="1"/>
      <c r="Z42" s="1"/>
      <c r="AA42" s="1"/>
      <c r="AB42" s="1"/>
      <c r="AC42" s="75"/>
      <c r="AD42" s="75"/>
    </row>
    <row r="43" spans="1:30" ht="18.75" customHeight="1">
      <c r="A43" s="80" t="s">
        <v>114</v>
      </c>
      <c r="B43" s="48" t="s">
        <v>121</v>
      </c>
      <c r="C43" s="123"/>
      <c r="D43" s="111"/>
      <c r="E43" s="111"/>
      <c r="F43" s="111"/>
      <c r="G43" s="111"/>
      <c r="H43" s="112">
        <f>H42+0.0021</f>
        <v>0.5225333333333333</v>
      </c>
      <c r="I43" s="112"/>
      <c r="J43" s="123"/>
      <c r="K43" s="111"/>
      <c r="L43" s="111"/>
      <c r="M43" s="112"/>
      <c r="N43" s="112"/>
      <c r="O43" s="112"/>
      <c r="P43" s="112"/>
      <c r="Q43" s="112"/>
      <c r="R43" s="111"/>
      <c r="S43" s="111"/>
      <c r="T43" s="114"/>
      <c r="U43" s="1"/>
      <c r="V43" s="1"/>
      <c r="W43" s="1"/>
      <c r="X43" s="1"/>
      <c r="Y43" s="1"/>
      <c r="Z43" s="1"/>
      <c r="AA43" s="1"/>
      <c r="AB43" s="1"/>
      <c r="AC43" s="75"/>
      <c r="AD43" s="75"/>
    </row>
    <row r="44" spans="1:30" ht="18.75" customHeight="1">
      <c r="A44" s="79" t="s">
        <v>115</v>
      </c>
      <c r="B44" s="48" t="s">
        <v>138</v>
      </c>
      <c r="C44" s="123"/>
      <c r="D44" s="111"/>
      <c r="E44" s="111"/>
      <c r="F44" s="111"/>
      <c r="G44" s="111"/>
      <c r="H44" s="112">
        <f>H43+0.0021</f>
        <v>0.5246333333333333</v>
      </c>
      <c r="I44" s="112"/>
      <c r="J44" s="123"/>
      <c r="K44" s="111"/>
      <c r="L44" s="111"/>
      <c r="M44" s="112"/>
      <c r="N44" s="112"/>
      <c r="O44" s="112"/>
      <c r="P44" s="112"/>
      <c r="Q44" s="112"/>
      <c r="R44" s="111"/>
      <c r="S44" s="111"/>
      <c r="T44" s="114"/>
      <c r="U44" s="1"/>
      <c r="V44" s="1"/>
      <c r="W44" s="1"/>
      <c r="X44" s="1"/>
      <c r="Y44" s="1"/>
      <c r="Z44" s="1"/>
      <c r="AA44" s="1"/>
      <c r="AB44" s="1"/>
      <c r="AC44" s="75"/>
      <c r="AD44" s="75"/>
    </row>
    <row r="45" spans="1:30" ht="18.75" customHeight="1">
      <c r="A45" s="79" t="s">
        <v>116</v>
      </c>
      <c r="B45" s="48" t="s">
        <v>139</v>
      </c>
      <c r="C45" s="123"/>
      <c r="D45" s="111"/>
      <c r="E45" s="111"/>
      <c r="F45" s="111"/>
      <c r="G45" s="111"/>
      <c r="H45" s="112">
        <f>H44+0.0049</f>
        <v>0.5295333333333333</v>
      </c>
      <c r="I45" s="112"/>
      <c r="J45" s="123"/>
      <c r="K45" s="111"/>
      <c r="L45" s="111"/>
      <c r="M45" s="112"/>
      <c r="N45" s="112"/>
      <c r="O45" s="112"/>
      <c r="P45" s="112"/>
      <c r="Q45" s="112"/>
      <c r="R45" s="111"/>
      <c r="S45" s="111"/>
      <c r="T45" s="114"/>
      <c r="U45" s="1"/>
      <c r="V45" s="1"/>
      <c r="W45" s="1"/>
      <c r="X45" s="1"/>
      <c r="Y45" s="1"/>
      <c r="Z45" s="1"/>
      <c r="AA45" s="1"/>
      <c r="AB45" s="1"/>
      <c r="AC45" s="75"/>
      <c r="AD45" s="75"/>
    </row>
    <row r="46" spans="1:30" ht="18.75" customHeight="1">
      <c r="A46" s="79" t="s">
        <v>117</v>
      </c>
      <c r="B46" s="48" t="s">
        <v>140</v>
      </c>
      <c r="C46" s="123"/>
      <c r="D46" s="111"/>
      <c r="E46" s="111"/>
      <c r="F46" s="111"/>
      <c r="G46" s="111"/>
      <c r="H46" s="112">
        <f>H45+0.0035</f>
        <v>0.5330333333333332</v>
      </c>
      <c r="I46" s="112"/>
      <c r="J46" s="123"/>
      <c r="K46" s="111"/>
      <c r="L46" s="111"/>
      <c r="M46" s="112"/>
      <c r="N46" s="112"/>
      <c r="O46" s="112"/>
      <c r="P46" s="112"/>
      <c r="Q46" s="112"/>
      <c r="R46" s="111"/>
      <c r="S46" s="111"/>
      <c r="T46" s="114"/>
      <c r="U46" s="1"/>
      <c r="V46" s="1"/>
      <c r="W46" s="1"/>
      <c r="X46" s="1"/>
      <c r="Y46" s="1"/>
      <c r="Z46" s="1"/>
      <c r="AA46" s="1"/>
      <c r="AB46" s="1"/>
      <c r="AC46" s="75"/>
      <c r="AD46" s="75"/>
    </row>
    <row r="47" spans="1:30" ht="18.75" customHeight="1">
      <c r="A47" s="79" t="s">
        <v>118</v>
      </c>
      <c r="B47" s="48" t="s">
        <v>141</v>
      </c>
      <c r="C47" s="123"/>
      <c r="D47" s="111"/>
      <c r="E47" s="111"/>
      <c r="F47" s="111"/>
      <c r="G47" s="111"/>
      <c r="H47" s="112">
        <f>H46+0.0021</f>
        <v>0.5351333333333332</v>
      </c>
      <c r="I47" s="112"/>
      <c r="J47" s="123"/>
      <c r="K47" s="111"/>
      <c r="L47" s="111"/>
      <c r="M47" s="112"/>
      <c r="N47" s="112"/>
      <c r="O47" s="112"/>
      <c r="P47" s="112"/>
      <c r="Q47" s="112"/>
      <c r="R47" s="111"/>
      <c r="S47" s="111"/>
      <c r="T47" s="114"/>
      <c r="U47" s="1"/>
      <c r="V47" s="1"/>
      <c r="W47" s="1"/>
      <c r="X47" s="1"/>
      <c r="Y47" s="1"/>
      <c r="Z47" s="1"/>
      <c r="AA47" s="1"/>
      <c r="AB47" s="1"/>
      <c r="AC47" s="75"/>
      <c r="AD47" s="75"/>
    </row>
    <row r="48" spans="1:30" ht="18.75" customHeight="1">
      <c r="A48" s="79" t="s">
        <v>119</v>
      </c>
      <c r="B48" s="48" t="s">
        <v>142</v>
      </c>
      <c r="C48" s="123"/>
      <c r="D48" s="111"/>
      <c r="E48" s="111"/>
      <c r="F48" s="111"/>
      <c r="G48" s="111"/>
      <c r="H48" s="112">
        <f>H47+0.0035</f>
        <v>0.5386333333333332</v>
      </c>
      <c r="I48" s="112"/>
      <c r="J48" s="123"/>
      <c r="K48" s="111"/>
      <c r="L48" s="111"/>
      <c r="M48" s="112"/>
      <c r="N48" s="112"/>
      <c r="O48" s="112"/>
      <c r="P48" s="112"/>
      <c r="Q48" s="112"/>
      <c r="R48" s="111"/>
      <c r="S48" s="111"/>
      <c r="T48" s="114"/>
      <c r="U48" s="1"/>
      <c r="V48" s="1"/>
      <c r="W48" s="1"/>
      <c r="X48" s="1"/>
      <c r="Y48" s="1"/>
      <c r="Z48" s="1"/>
      <c r="AA48" s="1"/>
      <c r="AB48" s="1"/>
      <c r="AC48" s="75"/>
      <c r="AD48" s="75"/>
    </row>
    <row r="49" spans="1:30" ht="18.75" customHeight="1">
      <c r="A49" s="79" t="s">
        <v>89</v>
      </c>
      <c r="B49" s="48" t="s">
        <v>143</v>
      </c>
      <c r="C49" s="123"/>
      <c r="D49" s="111"/>
      <c r="E49" s="111"/>
      <c r="F49" s="111"/>
      <c r="G49" s="111"/>
      <c r="H49" s="112">
        <f>H48+0.0063</f>
        <v>0.5449333333333332</v>
      </c>
      <c r="I49" s="112"/>
      <c r="J49" s="123"/>
      <c r="K49" s="111"/>
      <c r="L49" s="111"/>
      <c r="M49" s="112"/>
      <c r="N49" s="112"/>
      <c r="O49" s="112"/>
      <c r="P49" s="112"/>
      <c r="Q49" s="112"/>
      <c r="R49" s="111"/>
      <c r="S49" s="111"/>
      <c r="T49" s="114"/>
      <c r="U49" s="1"/>
      <c r="V49" s="1"/>
      <c r="W49" s="1"/>
      <c r="X49" s="1"/>
      <c r="Y49" s="1"/>
      <c r="Z49" s="1"/>
      <c r="AA49" s="1"/>
      <c r="AB49" s="1"/>
      <c r="AC49" s="75"/>
      <c r="AD49" s="75"/>
    </row>
    <row r="50" spans="1:30" ht="18.75" customHeight="1" thickBot="1">
      <c r="A50" s="83" t="s">
        <v>91</v>
      </c>
      <c r="B50" s="58" t="s">
        <v>120</v>
      </c>
      <c r="C50" s="126"/>
      <c r="D50" s="140"/>
      <c r="E50" s="140"/>
      <c r="F50" s="140"/>
      <c r="G50" s="140"/>
      <c r="H50" s="125">
        <f>H49+0.0147</f>
        <v>0.5596333333333332</v>
      </c>
      <c r="I50" s="125"/>
      <c r="J50" s="126"/>
      <c r="K50" s="140"/>
      <c r="L50" s="140"/>
      <c r="M50" s="125"/>
      <c r="N50" s="125"/>
      <c r="O50" s="125"/>
      <c r="P50" s="125"/>
      <c r="Q50" s="125"/>
      <c r="R50" s="140"/>
      <c r="S50" s="140"/>
      <c r="T50" s="518"/>
      <c r="U50" s="2"/>
      <c r="V50" s="2"/>
      <c r="W50" s="2"/>
      <c r="X50" s="2"/>
      <c r="Y50" s="2"/>
      <c r="Z50" s="2"/>
      <c r="AA50" s="2"/>
      <c r="AB50" s="2"/>
      <c r="AC50" s="76"/>
      <c r="AD50" s="75"/>
    </row>
    <row r="51" spans="1:28" s="75" customFormat="1" ht="18.75" customHeight="1">
      <c r="A51" s="538" t="s">
        <v>207</v>
      </c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P51" s="538"/>
      <c r="Q51" s="5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75" customFormat="1" ht="18.7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55" ht="18.75" customHeight="1" thickBot="1">
      <c r="A53" s="585" t="s">
        <v>275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102"/>
      <c r="V53" s="102"/>
      <c r="W53" s="102"/>
      <c r="X53" s="102"/>
      <c r="Y53" s="102"/>
      <c r="Z53" s="102"/>
      <c r="AA53" s="102"/>
      <c r="AB53" s="102"/>
      <c r="AC53" s="71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</row>
    <row r="54" spans="1:28" s="91" customFormat="1" ht="18.75" customHeight="1">
      <c r="A54" s="586" t="s">
        <v>251</v>
      </c>
      <c r="B54" s="587"/>
      <c r="C54" s="61">
        <v>1140</v>
      </c>
      <c r="D54" s="61">
        <v>1145</v>
      </c>
      <c r="E54" s="61">
        <v>1140</v>
      </c>
      <c r="F54" s="61">
        <v>1145</v>
      </c>
      <c r="G54" s="61">
        <v>1140</v>
      </c>
      <c r="H54" s="61">
        <v>1145</v>
      </c>
      <c r="I54" s="61">
        <v>1145</v>
      </c>
      <c r="J54" s="61">
        <v>1145</v>
      </c>
      <c r="K54" s="61">
        <v>1140</v>
      </c>
      <c r="L54" s="61">
        <v>1140</v>
      </c>
      <c r="M54" s="61">
        <v>1145</v>
      </c>
      <c r="N54" s="61">
        <v>1140</v>
      </c>
      <c r="O54" s="61">
        <v>1145</v>
      </c>
      <c r="P54" s="61">
        <v>1127</v>
      </c>
      <c r="Q54" s="61">
        <v>1140</v>
      </c>
      <c r="R54" s="61">
        <v>1145</v>
      </c>
      <c r="S54" s="61">
        <v>1140</v>
      </c>
      <c r="T54" s="141">
        <v>1145</v>
      </c>
      <c r="U54" s="9"/>
      <c r="V54" s="9"/>
      <c r="W54" s="9"/>
      <c r="X54" s="9"/>
      <c r="Y54" s="9"/>
      <c r="Z54" s="9"/>
      <c r="AA54" s="77"/>
      <c r="AB54" s="77"/>
    </row>
    <row r="55" spans="1:28" s="91" customFormat="1" ht="18.75" customHeight="1">
      <c r="A55" s="92"/>
      <c r="B55" s="98" t="s">
        <v>41</v>
      </c>
      <c r="C55" s="33" t="s">
        <v>156</v>
      </c>
      <c r="D55" s="33" t="s">
        <v>158</v>
      </c>
      <c r="E55" s="33" t="s">
        <v>156</v>
      </c>
      <c r="F55" s="33" t="s">
        <v>158</v>
      </c>
      <c r="G55" s="33" t="s">
        <v>156</v>
      </c>
      <c r="H55" s="33" t="s">
        <v>158</v>
      </c>
      <c r="I55" s="33" t="s">
        <v>158</v>
      </c>
      <c r="J55" s="33" t="s">
        <v>158</v>
      </c>
      <c r="K55" s="33" t="s">
        <v>156</v>
      </c>
      <c r="L55" s="33" t="s">
        <v>156</v>
      </c>
      <c r="M55" s="33" t="s">
        <v>158</v>
      </c>
      <c r="N55" s="33" t="s">
        <v>156</v>
      </c>
      <c r="O55" s="33" t="s">
        <v>158</v>
      </c>
      <c r="P55" s="33" t="s">
        <v>91</v>
      </c>
      <c r="Q55" s="33" t="s">
        <v>156</v>
      </c>
      <c r="R55" s="33" t="s">
        <v>158</v>
      </c>
      <c r="S55" s="33" t="s">
        <v>156</v>
      </c>
      <c r="T55" s="34" t="s">
        <v>158</v>
      </c>
      <c r="U55" s="9"/>
      <c r="V55" s="9"/>
      <c r="W55" s="9"/>
      <c r="X55" s="9"/>
      <c r="Y55" s="9"/>
      <c r="Z55" s="9"/>
      <c r="AA55" s="77"/>
      <c r="AB55" s="77"/>
    </row>
    <row r="56" spans="1:28" s="91" customFormat="1" ht="18.75" customHeight="1">
      <c r="A56" s="92"/>
      <c r="B56" s="98"/>
      <c r="C56" s="33" t="s">
        <v>126</v>
      </c>
      <c r="D56" s="33" t="s">
        <v>135</v>
      </c>
      <c r="E56" s="33" t="s">
        <v>126</v>
      </c>
      <c r="F56" s="33" t="s">
        <v>135</v>
      </c>
      <c r="G56" s="33" t="s">
        <v>126</v>
      </c>
      <c r="H56" s="33" t="s">
        <v>135</v>
      </c>
      <c r="I56" s="33" t="s">
        <v>135</v>
      </c>
      <c r="J56" s="33" t="s">
        <v>135</v>
      </c>
      <c r="K56" s="33" t="s">
        <v>126</v>
      </c>
      <c r="L56" s="33" t="s">
        <v>126</v>
      </c>
      <c r="M56" s="33" t="s">
        <v>135</v>
      </c>
      <c r="N56" s="33" t="s">
        <v>126</v>
      </c>
      <c r="O56" s="33" t="s">
        <v>135</v>
      </c>
      <c r="P56" s="33" t="s">
        <v>120</v>
      </c>
      <c r="Q56" s="33" t="s">
        <v>126</v>
      </c>
      <c r="R56" s="33" t="s">
        <v>135</v>
      </c>
      <c r="S56" s="33" t="s">
        <v>126</v>
      </c>
      <c r="T56" s="34" t="s">
        <v>135</v>
      </c>
      <c r="U56" s="9"/>
      <c r="V56" s="9"/>
      <c r="W56" s="9"/>
      <c r="X56" s="9"/>
      <c r="Y56" s="9"/>
      <c r="Z56" s="9"/>
      <c r="AA56" s="77"/>
      <c r="AB56" s="77"/>
    </row>
    <row r="57" spans="1:28" s="91" customFormat="1" ht="18.75" customHeight="1">
      <c r="A57" s="92"/>
      <c r="B57" s="98"/>
      <c r="C57" s="33" t="s">
        <v>60</v>
      </c>
      <c r="D57" s="33" t="s">
        <v>60</v>
      </c>
      <c r="E57" s="33" t="s">
        <v>60</v>
      </c>
      <c r="F57" s="33" t="s">
        <v>60</v>
      </c>
      <c r="G57" s="33" t="s">
        <v>60</v>
      </c>
      <c r="H57" s="33" t="s">
        <v>60</v>
      </c>
      <c r="I57" s="33" t="s">
        <v>60</v>
      </c>
      <c r="J57" s="33" t="s">
        <v>60</v>
      </c>
      <c r="K57" s="33" t="s">
        <v>60</v>
      </c>
      <c r="L57" s="33" t="s">
        <v>60</v>
      </c>
      <c r="M57" s="33" t="s">
        <v>60</v>
      </c>
      <c r="N57" s="33" t="s">
        <v>60</v>
      </c>
      <c r="O57" s="33" t="s">
        <v>60</v>
      </c>
      <c r="P57" s="33" t="s">
        <v>60</v>
      </c>
      <c r="Q57" s="33" t="s">
        <v>60</v>
      </c>
      <c r="R57" s="33" t="s">
        <v>60</v>
      </c>
      <c r="S57" s="33" t="s">
        <v>60</v>
      </c>
      <c r="T57" s="34" t="s">
        <v>60</v>
      </c>
      <c r="U57" s="9"/>
      <c r="V57" s="9"/>
      <c r="W57" s="9"/>
      <c r="X57" s="9"/>
      <c r="Y57" s="9"/>
      <c r="Z57" s="9"/>
      <c r="AA57" s="77"/>
      <c r="AB57" s="77"/>
    </row>
    <row r="58" spans="1:28" s="91" customFormat="1" ht="18.75" customHeight="1">
      <c r="A58" s="92"/>
      <c r="B58" s="98"/>
      <c r="C58" s="96" t="s">
        <v>19</v>
      </c>
      <c r="D58" s="96" t="s">
        <v>56</v>
      </c>
      <c r="E58" s="96" t="s">
        <v>19</v>
      </c>
      <c r="F58" s="96" t="s">
        <v>56</v>
      </c>
      <c r="G58" s="96" t="s">
        <v>19</v>
      </c>
      <c r="H58" s="96" t="s">
        <v>56</v>
      </c>
      <c r="I58" s="96" t="s">
        <v>56</v>
      </c>
      <c r="J58" s="96" t="s">
        <v>56</v>
      </c>
      <c r="K58" s="96" t="s">
        <v>19</v>
      </c>
      <c r="L58" s="96" t="s">
        <v>19</v>
      </c>
      <c r="M58" s="96" t="s">
        <v>56</v>
      </c>
      <c r="N58" s="96" t="s">
        <v>19</v>
      </c>
      <c r="O58" s="96" t="s">
        <v>56</v>
      </c>
      <c r="P58" s="96" t="s">
        <v>56</v>
      </c>
      <c r="Q58" s="96" t="s">
        <v>19</v>
      </c>
      <c r="R58" s="96" t="s">
        <v>56</v>
      </c>
      <c r="S58" s="96" t="s">
        <v>19</v>
      </c>
      <c r="T58" s="142" t="s">
        <v>56</v>
      </c>
      <c r="U58" s="9"/>
      <c r="V58" s="9"/>
      <c r="W58" s="9"/>
      <c r="X58" s="9"/>
      <c r="Y58" s="9"/>
      <c r="Z58" s="9"/>
      <c r="AA58" s="77"/>
      <c r="AB58" s="77"/>
    </row>
    <row r="59" spans="1:28" s="91" customFormat="1" ht="18.75" customHeight="1" thickBot="1">
      <c r="A59" s="249" t="s">
        <v>252</v>
      </c>
      <c r="B59" s="36" t="s">
        <v>43</v>
      </c>
      <c r="C59" s="152" t="s">
        <v>20</v>
      </c>
      <c r="D59" s="38" t="s">
        <v>20</v>
      </c>
      <c r="E59" s="38" t="s">
        <v>20</v>
      </c>
      <c r="F59" s="38" t="s">
        <v>20</v>
      </c>
      <c r="G59" s="38" t="s">
        <v>20</v>
      </c>
      <c r="H59" s="38" t="s">
        <v>20</v>
      </c>
      <c r="I59" s="38" t="s">
        <v>20</v>
      </c>
      <c r="J59" s="38" t="s">
        <v>20</v>
      </c>
      <c r="K59" s="38" t="s">
        <v>20</v>
      </c>
      <c r="L59" s="38" t="s">
        <v>20</v>
      </c>
      <c r="M59" s="38" t="s">
        <v>20</v>
      </c>
      <c r="N59" s="38" t="s">
        <v>20</v>
      </c>
      <c r="O59" s="38" t="s">
        <v>20</v>
      </c>
      <c r="P59" s="38" t="s">
        <v>20</v>
      </c>
      <c r="Q59" s="38" t="s">
        <v>20</v>
      </c>
      <c r="R59" s="38" t="s">
        <v>20</v>
      </c>
      <c r="S59" s="38" t="s">
        <v>20</v>
      </c>
      <c r="T59" s="39" t="s">
        <v>20</v>
      </c>
      <c r="U59" s="9"/>
      <c r="V59" s="9"/>
      <c r="W59" s="9"/>
      <c r="X59" s="9"/>
      <c r="Y59" s="9"/>
      <c r="Z59" s="9"/>
      <c r="AA59" s="77"/>
      <c r="AB59" s="77"/>
    </row>
    <row r="60" spans="1:28" s="91" customFormat="1" ht="18.75" customHeight="1">
      <c r="A60" s="92"/>
      <c r="B60" s="98"/>
      <c r="C60" s="150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2"/>
      <c r="R60" s="33"/>
      <c r="S60" s="33"/>
      <c r="T60" s="34"/>
      <c r="U60" s="9"/>
      <c r="V60" s="9"/>
      <c r="W60" s="9"/>
      <c r="X60" s="9"/>
      <c r="Y60" s="9"/>
      <c r="Z60" s="9"/>
      <c r="AA60" s="77"/>
      <c r="AB60" s="77"/>
    </row>
    <row r="61" spans="1:28" s="91" customFormat="1" ht="18.75" customHeight="1" thickBot="1">
      <c r="A61" s="92"/>
      <c r="B61" s="36"/>
      <c r="C61" s="150"/>
      <c r="D61" s="33"/>
      <c r="E61" s="510" t="s">
        <v>287</v>
      </c>
      <c r="F61" s="33"/>
      <c r="G61" s="33"/>
      <c r="H61" s="33"/>
      <c r="I61" s="262" t="s">
        <v>289</v>
      </c>
      <c r="J61" s="33"/>
      <c r="K61" s="33"/>
      <c r="L61" s="33"/>
      <c r="M61" s="33"/>
      <c r="N61" s="33"/>
      <c r="O61" s="33"/>
      <c r="P61" s="33"/>
      <c r="Q61" s="32"/>
      <c r="R61" s="33"/>
      <c r="S61" s="33"/>
      <c r="T61" s="34"/>
      <c r="U61" s="9"/>
      <c r="V61" s="9"/>
      <c r="W61" s="9"/>
      <c r="X61" s="9"/>
      <c r="Y61" s="9"/>
      <c r="Z61" s="9"/>
      <c r="AA61" s="77"/>
      <c r="AB61" s="77"/>
    </row>
    <row r="62" spans="1:26" ht="18.75" customHeight="1" thickBot="1">
      <c r="A62" s="226" t="s">
        <v>91</v>
      </c>
      <c r="B62" s="269" t="s">
        <v>120</v>
      </c>
      <c r="C62" s="270"/>
      <c r="D62" s="271"/>
      <c r="E62" s="271"/>
      <c r="F62" s="272"/>
      <c r="G62" s="271"/>
      <c r="H62" s="271"/>
      <c r="I62" s="271"/>
      <c r="J62" s="271"/>
      <c r="K62" s="271"/>
      <c r="L62" s="272"/>
      <c r="M62" s="271"/>
      <c r="N62" s="271"/>
      <c r="O62" s="272"/>
      <c r="P62" s="273">
        <v>0.625</v>
      </c>
      <c r="Q62" s="274"/>
      <c r="R62" s="272"/>
      <c r="S62" s="271"/>
      <c r="T62" s="275"/>
      <c r="U62" s="1"/>
      <c r="V62" s="1"/>
      <c r="W62" s="1"/>
      <c r="X62" s="1"/>
      <c r="Y62" s="1"/>
      <c r="Z62" s="1"/>
    </row>
    <row r="63" spans="1:26" ht="18.75" customHeight="1">
      <c r="A63" s="84" t="s">
        <v>176</v>
      </c>
      <c r="B63" s="48" t="s">
        <v>143</v>
      </c>
      <c r="C63" s="104"/>
      <c r="D63" s="105"/>
      <c r="E63" s="105"/>
      <c r="F63" s="106"/>
      <c r="G63" s="105"/>
      <c r="H63" s="105"/>
      <c r="I63" s="105"/>
      <c r="J63" s="105"/>
      <c r="K63" s="105"/>
      <c r="L63" s="106"/>
      <c r="M63" s="105"/>
      <c r="N63" s="105"/>
      <c r="O63" s="106"/>
      <c r="P63" s="107">
        <f>P62+0.0182</f>
        <v>0.6432</v>
      </c>
      <c r="Q63" s="108"/>
      <c r="R63" s="106"/>
      <c r="S63" s="105"/>
      <c r="T63" s="109"/>
      <c r="U63" s="1"/>
      <c r="V63" s="1"/>
      <c r="W63" s="1"/>
      <c r="X63" s="1"/>
      <c r="Y63" s="1"/>
      <c r="Z63" s="1"/>
    </row>
    <row r="64" spans="1:26" ht="18.75" customHeight="1">
      <c r="A64" s="85" t="s">
        <v>177</v>
      </c>
      <c r="B64" s="48" t="s">
        <v>142</v>
      </c>
      <c r="C64" s="110"/>
      <c r="D64" s="111"/>
      <c r="E64" s="111"/>
      <c r="F64" s="112"/>
      <c r="G64" s="111"/>
      <c r="H64" s="111"/>
      <c r="I64" s="111"/>
      <c r="J64" s="111"/>
      <c r="K64" s="111"/>
      <c r="L64" s="112"/>
      <c r="M64" s="111"/>
      <c r="N64" s="111"/>
      <c r="O64" s="112"/>
      <c r="P64" s="107">
        <f>P63+0.0063</f>
        <v>0.6495</v>
      </c>
      <c r="Q64" s="113"/>
      <c r="R64" s="112"/>
      <c r="S64" s="111"/>
      <c r="T64" s="114"/>
      <c r="U64" s="1"/>
      <c r="V64" s="1"/>
      <c r="W64" s="1"/>
      <c r="X64" s="1"/>
      <c r="Y64" s="1"/>
      <c r="Z64" s="1"/>
    </row>
    <row r="65" spans="1:26" ht="18.75" customHeight="1">
      <c r="A65" s="85" t="s">
        <v>178</v>
      </c>
      <c r="B65" s="48" t="s">
        <v>141</v>
      </c>
      <c r="C65" s="110"/>
      <c r="D65" s="111"/>
      <c r="E65" s="111"/>
      <c r="F65" s="112"/>
      <c r="G65" s="111"/>
      <c r="H65" s="111"/>
      <c r="I65" s="111"/>
      <c r="J65" s="111"/>
      <c r="K65" s="111"/>
      <c r="L65" s="112"/>
      <c r="M65" s="111"/>
      <c r="N65" s="111"/>
      <c r="O65" s="112"/>
      <c r="P65" s="107">
        <f>P64+0.0035</f>
        <v>0.6529999999999999</v>
      </c>
      <c r="Q65" s="113"/>
      <c r="R65" s="112"/>
      <c r="S65" s="111"/>
      <c r="T65" s="114"/>
      <c r="U65" s="1"/>
      <c r="V65" s="1"/>
      <c r="W65" s="1"/>
      <c r="X65" s="1"/>
      <c r="Y65" s="1"/>
      <c r="Z65" s="1"/>
    </row>
    <row r="66" spans="1:26" ht="18.75" customHeight="1">
      <c r="A66" s="85" t="s">
        <v>179</v>
      </c>
      <c r="B66" s="48" t="s">
        <v>140</v>
      </c>
      <c r="C66" s="110"/>
      <c r="D66" s="111"/>
      <c r="E66" s="111"/>
      <c r="F66" s="112"/>
      <c r="G66" s="111"/>
      <c r="H66" s="111"/>
      <c r="I66" s="111"/>
      <c r="J66" s="111"/>
      <c r="K66" s="111"/>
      <c r="L66" s="112"/>
      <c r="M66" s="111"/>
      <c r="N66" s="111"/>
      <c r="O66" s="112"/>
      <c r="P66" s="107">
        <f>P65+0.0028</f>
        <v>0.6557999999999999</v>
      </c>
      <c r="Q66" s="113"/>
      <c r="R66" s="112"/>
      <c r="S66" s="111"/>
      <c r="T66" s="114"/>
      <c r="U66" s="1"/>
      <c r="V66" s="1"/>
      <c r="W66" s="1"/>
      <c r="X66" s="1"/>
      <c r="Y66" s="1"/>
      <c r="Z66" s="1"/>
    </row>
    <row r="67" spans="1:26" ht="18.75" customHeight="1">
      <c r="A67" s="85" t="s">
        <v>180</v>
      </c>
      <c r="B67" s="48" t="s">
        <v>139</v>
      </c>
      <c r="C67" s="110"/>
      <c r="D67" s="111"/>
      <c r="E67" s="111"/>
      <c r="F67" s="112"/>
      <c r="G67" s="111"/>
      <c r="H67" s="111"/>
      <c r="I67" s="111"/>
      <c r="J67" s="111"/>
      <c r="K67" s="111"/>
      <c r="L67" s="112"/>
      <c r="M67" s="111"/>
      <c r="N67" s="111"/>
      <c r="O67" s="112"/>
      <c r="P67" s="107">
        <f>P66+0.0021</f>
        <v>0.6578999999999999</v>
      </c>
      <c r="Q67" s="113"/>
      <c r="R67" s="112"/>
      <c r="S67" s="111"/>
      <c r="T67" s="114"/>
      <c r="U67" s="1"/>
      <c r="V67" s="1"/>
      <c r="W67" s="1"/>
      <c r="X67" s="1"/>
      <c r="Y67" s="1"/>
      <c r="Z67" s="1"/>
    </row>
    <row r="68" spans="1:26" ht="18.75" customHeight="1">
      <c r="A68" s="85" t="s">
        <v>181</v>
      </c>
      <c r="B68" s="48" t="s">
        <v>138</v>
      </c>
      <c r="C68" s="110"/>
      <c r="D68" s="111"/>
      <c r="E68" s="111"/>
      <c r="F68" s="112"/>
      <c r="G68" s="111"/>
      <c r="H68" s="111"/>
      <c r="I68" s="111"/>
      <c r="J68" s="111"/>
      <c r="K68" s="111"/>
      <c r="L68" s="112"/>
      <c r="M68" s="111"/>
      <c r="N68" s="111"/>
      <c r="O68" s="112"/>
      <c r="P68" s="107">
        <f>P67+0.0049</f>
        <v>0.6628</v>
      </c>
      <c r="Q68" s="113"/>
      <c r="R68" s="112"/>
      <c r="S68" s="111"/>
      <c r="T68" s="114"/>
      <c r="U68" s="1"/>
      <c r="V68" s="1"/>
      <c r="W68" s="1"/>
      <c r="X68" s="1"/>
      <c r="Y68" s="1"/>
      <c r="Z68" s="1"/>
    </row>
    <row r="69" spans="1:26" ht="18.75" customHeight="1">
      <c r="A69" s="86" t="s">
        <v>155</v>
      </c>
      <c r="B69" s="48" t="s">
        <v>121</v>
      </c>
      <c r="C69" s="110"/>
      <c r="D69" s="111"/>
      <c r="E69" s="111"/>
      <c r="F69" s="112"/>
      <c r="G69" s="111"/>
      <c r="H69" s="112"/>
      <c r="I69" s="112"/>
      <c r="J69" s="112"/>
      <c r="K69" s="111"/>
      <c r="L69" s="112"/>
      <c r="M69" s="111"/>
      <c r="N69" s="111"/>
      <c r="O69" s="112"/>
      <c r="P69" s="107">
        <f>P68+0.0014</f>
        <v>0.6641999999999999</v>
      </c>
      <c r="Q69" s="113"/>
      <c r="R69" s="112"/>
      <c r="S69" s="111"/>
      <c r="T69" s="115"/>
      <c r="U69" s="1"/>
      <c r="V69" s="1"/>
      <c r="W69" s="1"/>
      <c r="X69" s="1"/>
      <c r="Y69" s="1"/>
      <c r="Z69" s="1"/>
    </row>
    <row r="70" spans="1:26" ht="18.75" customHeight="1">
      <c r="A70" s="85" t="s">
        <v>182</v>
      </c>
      <c r="B70" s="48" t="s">
        <v>137</v>
      </c>
      <c r="C70" s="110"/>
      <c r="D70" s="111"/>
      <c r="E70" s="111"/>
      <c r="F70" s="112"/>
      <c r="G70" s="111"/>
      <c r="H70" s="112"/>
      <c r="I70" s="112"/>
      <c r="J70" s="112"/>
      <c r="K70" s="111"/>
      <c r="L70" s="112"/>
      <c r="M70" s="111"/>
      <c r="N70" s="111"/>
      <c r="O70" s="111"/>
      <c r="P70" s="107">
        <f>P69+0.0035</f>
        <v>0.6676999999999998</v>
      </c>
      <c r="Q70" s="113"/>
      <c r="R70" s="111"/>
      <c r="S70" s="111"/>
      <c r="T70" s="115"/>
      <c r="U70" s="1"/>
      <c r="V70" s="1"/>
      <c r="W70" s="1"/>
      <c r="X70" s="1"/>
      <c r="Y70" s="1"/>
      <c r="Z70" s="1"/>
    </row>
    <row r="71" spans="1:26" ht="18.75" customHeight="1" thickBot="1">
      <c r="A71" s="87" t="s">
        <v>253</v>
      </c>
      <c r="B71" s="58" t="s">
        <v>136</v>
      </c>
      <c r="C71" s="116"/>
      <c r="D71" s="117"/>
      <c r="E71" s="117"/>
      <c r="F71" s="118"/>
      <c r="G71" s="117"/>
      <c r="H71" s="118"/>
      <c r="I71" s="118"/>
      <c r="J71" s="117"/>
      <c r="K71" s="117"/>
      <c r="L71" s="118"/>
      <c r="M71" s="117"/>
      <c r="N71" s="117"/>
      <c r="O71" s="117"/>
      <c r="P71" s="119">
        <f>P70+0.0021</f>
        <v>0.6697999999999998</v>
      </c>
      <c r="Q71" s="120"/>
      <c r="R71" s="117"/>
      <c r="S71" s="117"/>
      <c r="T71" s="121"/>
      <c r="U71" s="1"/>
      <c r="V71" s="1"/>
      <c r="W71" s="1"/>
      <c r="X71" s="1"/>
      <c r="Y71" s="1"/>
      <c r="Z71" s="1"/>
    </row>
    <row r="72" spans="1:26" ht="18.75" customHeight="1" thickBot="1">
      <c r="A72" s="226" t="s">
        <v>158</v>
      </c>
      <c r="B72" s="269" t="s">
        <v>135</v>
      </c>
      <c r="C72" s="276"/>
      <c r="D72" s="272">
        <v>0.25</v>
      </c>
      <c r="E72" s="271"/>
      <c r="F72" s="493">
        <v>0.3541666666666667</v>
      </c>
      <c r="G72" s="271"/>
      <c r="H72" s="272">
        <v>0.4166666666666667</v>
      </c>
      <c r="I72" s="272">
        <v>0.458333333333333</v>
      </c>
      <c r="J72" s="272">
        <v>0.5208333333333334</v>
      </c>
      <c r="K72" s="271"/>
      <c r="L72" s="272"/>
      <c r="M72" s="272">
        <v>0.5833333333333334</v>
      </c>
      <c r="N72" s="271"/>
      <c r="O72" s="493">
        <v>0.6527777777777778</v>
      </c>
      <c r="P72" s="273">
        <v>0.6805555555555555</v>
      </c>
      <c r="Q72" s="274"/>
      <c r="R72" s="493">
        <v>0.7152777777777778</v>
      </c>
      <c r="S72" s="272"/>
      <c r="T72" s="499">
        <v>0.7569444444444445</v>
      </c>
      <c r="U72" s="1"/>
      <c r="V72" s="1"/>
      <c r="W72" s="1"/>
      <c r="X72" s="1"/>
      <c r="Y72" s="1"/>
      <c r="Z72" s="1"/>
    </row>
    <row r="73" spans="1:26" ht="18.75" customHeight="1">
      <c r="A73" s="84" t="s">
        <v>183</v>
      </c>
      <c r="B73" s="48" t="s">
        <v>134</v>
      </c>
      <c r="C73" s="104"/>
      <c r="D73" s="106">
        <f>D72+0.0035</f>
        <v>0.2535</v>
      </c>
      <c r="E73" s="106"/>
      <c r="F73" s="511">
        <f>F72+0.0035</f>
        <v>0.3576666666666667</v>
      </c>
      <c r="G73" s="106"/>
      <c r="H73" s="106">
        <f>H72+0.0035</f>
        <v>0.4201666666666667</v>
      </c>
      <c r="I73" s="106">
        <f>I72+0.0035</f>
        <v>0.461833333333333</v>
      </c>
      <c r="J73" s="106">
        <f>J72+0.0035</f>
        <v>0.5243333333333333</v>
      </c>
      <c r="K73" s="106"/>
      <c r="L73" s="106"/>
      <c r="M73" s="106">
        <f>M72+0.0035</f>
        <v>0.5868333333333333</v>
      </c>
      <c r="N73" s="106"/>
      <c r="O73" s="511">
        <f>O72+0.0035</f>
        <v>0.6562777777777777</v>
      </c>
      <c r="P73" s="106">
        <f>P72+0.0035</f>
        <v>0.6840555555555554</v>
      </c>
      <c r="Q73" s="122"/>
      <c r="R73" s="511">
        <f>R72+0.0035</f>
        <v>0.7187777777777777</v>
      </c>
      <c r="S73" s="106"/>
      <c r="T73" s="500">
        <f>T72+0.0035</f>
        <v>0.7604444444444445</v>
      </c>
      <c r="U73" s="1"/>
      <c r="V73" s="1"/>
      <c r="W73" s="1"/>
      <c r="X73" s="1"/>
      <c r="Y73" s="1"/>
      <c r="Z73" s="1"/>
    </row>
    <row r="74" spans="1:26" ht="18.75" customHeight="1">
      <c r="A74" s="85" t="s">
        <v>111</v>
      </c>
      <c r="B74" s="48" t="s">
        <v>133</v>
      </c>
      <c r="C74" s="110"/>
      <c r="D74" s="112">
        <f>D73+0.0042</f>
        <v>0.2577</v>
      </c>
      <c r="E74" s="112"/>
      <c r="F74" s="512">
        <f>F73+0.0042</f>
        <v>0.36186666666666667</v>
      </c>
      <c r="G74" s="112"/>
      <c r="H74" s="112">
        <f>H73+0.0042</f>
        <v>0.42436666666666667</v>
      </c>
      <c r="I74" s="112">
        <f>I73+0.0042</f>
        <v>0.46603333333333297</v>
      </c>
      <c r="J74" s="112">
        <f>J73+0.0042</f>
        <v>0.5285333333333333</v>
      </c>
      <c r="K74" s="112"/>
      <c r="L74" s="112"/>
      <c r="M74" s="112">
        <f>M73+0.0042</f>
        <v>0.5910333333333333</v>
      </c>
      <c r="N74" s="112"/>
      <c r="O74" s="512">
        <f>O73+0.0042</f>
        <v>0.6604777777777777</v>
      </c>
      <c r="P74" s="112">
        <f>P73+0.0042</f>
        <v>0.6882555555555554</v>
      </c>
      <c r="Q74" s="123"/>
      <c r="R74" s="512">
        <f>R73+0.0042</f>
        <v>0.7229777777777777</v>
      </c>
      <c r="S74" s="112"/>
      <c r="T74" s="501">
        <f>T73+0.0042</f>
        <v>0.7646444444444445</v>
      </c>
      <c r="U74" s="1"/>
      <c r="V74" s="1"/>
      <c r="W74" s="1"/>
      <c r="X74" s="1"/>
      <c r="Y74" s="1"/>
      <c r="Z74" s="1"/>
    </row>
    <row r="75" spans="1:26" ht="18.75" customHeight="1">
      <c r="A75" s="85" t="s">
        <v>175</v>
      </c>
      <c r="B75" s="48" t="s">
        <v>132</v>
      </c>
      <c r="C75" s="110"/>
      <c r="D75" s="112">
        <f>D74+0.0035</f>
        <v>0.2612</v>
      </c>
      <c r="E75" s="112"/>
      <c r="F75" s="512">
        <f>F74+0.0035</f>
        <v>0.3653666666666667</v>
      </c>
      <c r="G75" s="112"/>
      <c r="H75" s="112">
        <f>H74+0.0035</f>
        <v>0.4278666666666667</v>
      </c>
      <c r="I75" s="112">
        <f>I74+0.0035</f>
        <v>0.46953333333333297</v>
      </c>
      <c r="J75" s="112">
        <f>J74+0.0035</f>
        <v>0.5320333333333332</v>
      </c>
      <c r="K75" s="112"/>
      <c r="L75" s="112"/>
      <c r="M75" s="112">
        <f>M74+0.0035</f>
        <v>0.5945333333333332</v>
      </c>
      <c r="N75" s="112"/>
      <c r="O75" s="512">
        <f>O74+0.0035</f>
        <v>0.6639777777777777</v>
      </c>
      <c r="P75" s="112">
        <f>P74+0.0035</f>
        <v>0.6917555555555553</v>
      </c>
      <c r="Q75" s="123"/>
      <c r="R75" s="512">
        <f>R74+0.0035</f>
        <v>0.7264777777777777</v>
      </c>
      <c r="S75" s="112"/>
      <c r="T75" s="501">
        <f>T74+0.0035</f>
        <v>0.7681444444444444</v>
      </c>
      <c r="U75" s="1"/>
      <c r="V75" s="1"/>
      <c r="W75" s="1"/>
      <c r="X75" s="1"/>
      <c r="Y75" s="1"/>
      <c r="Z75" s="1"/>
    </row>
    <row r="76" spans="1:26" ht="18.75" customHeight="1">
      <c r="A76" s="85" t="s">
        <v>174</v>
      </c>
      <c r="B76" s="48" t="s">
        <v>130</v>
      </c>
      <c r="C76" s="110"/>
      <c r="D76" s="112">
        <f>D75+0.0042</f>
        <v>0.26539999999999997</v>
      </c>
      <c r="E76" s="112"/>
      <c r="F76" s="512">
        <f>F75+0.0042</f>
        <v>0.36956666666666665</v>
      </c>
      <c r="G76" s="112"/>
      <c r="H76" s="112">
        <f>H75+0.0042</f>
        <v>0.43206666666666665</v>
      </c>
      <c r="I76" s="112">
        <f>I75+0.0042</f>
        <v>0.47373333333333295</v>
      </c>
      <c r="J76" s="112">
        <f>J75+0.0042</f>
        <v>0.5362333333333332</v>
      </c>
      <c r="K76" s="112"/>
      <c r="L76" s="112"/>
      <c r="M76" s="112">
        <f>M75+0.0042</f>
        <v>0.5987333333333332</v>
      </c>
      <c r="N76" s="112"/>
      <c r="O76" s="512">
        <f>O75+0.0042</f>
        <v>0.6681777777777776</v>
      </c>
      <c r="P76" s="112">
        <f>P75+0.0042</f>
        <v>0.6959555555555553</v>
      </c>
      <c r="Q76" s="123"/>
      <c r="R76" s="512">
        <f>R75+0.0042</f>
        <v>0.7306777777777776</v>
      </c>
      <c r="S76" s="112"/>
      <c r="T76" s="501">
        <f>T75+0.0042</f>
        <v>0.7723444444444444</v>
      </c>
      <c r="U76" s="1"/>
      <c r="V76" s="1"/>
      <c r="W76" s="1"/>
      <c r="X76" s="1"/>
      <c r="Y76" s="1"/>
      <c r="Z76" s="1"/>
    </row>
    <row r="77" spans="1:26" ht="18.75" customHeight="1">
      <c r="A77" s="85" t="s">
        <v>184</v>
      </c>
      <c r="B77" s="43" t="s">
        <v>131</v>
      </c>
      <c r="C77" s="110"/>
      <c r="D77" s="112">
        <f>D76+0.0035</f>
        <v>0.2689</v>
      </c>
      <c r="E77" s="112"/>
      <c r="F77" s="512">
        <f>F76+0.0035</f>
        <v>0.37306666666666666</v>
      </c>
      <c r="G77" s="112"/>
      <c r="H77" s="112">
        <f>H76+0.0035</f>
        <v>0.43556666666666666</v>
      </c>
      <c r="I77" s="112">
        <f>I76+0.0035</f>
        <v>0.47723333333333295</v>
      </c>
      <c r="J77" s="112">
        <f>J76+0.0035</f>
        <v>0.5397333333333332</v>
      </c>
      <c r="K77" s="112"/>
      <c r="L77" s="112"/>
      <c r="M77" s="112">
        <f>M76+0.0035</f>
        <v>0.6022333333333332</v>
      </c>
      <c r="N77" s="112"/>
      <c r="O77" s="512">
        <f>O76+0.0035</f>
        <v>0.6716777777777776</v>
      </c>
      <c r="P77" s="112">
        <f>P76+0.0035</f>
        <v>0.6994555555555553</v>
      </c>
      <c r="Q77" s="123"/>
      <c r="R77" s="512">
        <f>R76+0.0035</f>
        <v>0.7341777777777776</v>
      </c>
      <c r="S77" s="112"/>
      <c r="T77" s="501">
        <f>T76+0.0035</f>
        <v>0.7758444444444443</v>
      </c>
      <c r="U77" s="1"/>
      <c r="V77" s="1"/>
      <c r="W77" s="1"/>
      <c r="X77" s="1"/>
      <c r="Y77" s="1"/>
      <c r="Z77" s="1"/>
    </row>
    <row r="78" spans="1:26" ht="18.75" customHeight="1" thickBot="1">
      <c r="A78" s="143" t="s">
        <v>159</v>
      </c>
      <c r="B78" s="58" t="s">
        <v>130</v>
      </c>
      <c r="C78" s="124"/>
      <c r="D78" s="125">
        <f>D77+0.0056</f>
        <v>0.27449999999999997</v>
      </c>
      <c r="E78" s="125"/>
      <c r="F78" s="513">
        <f>F77+0.0056</f>
        <v>0.37866666666666665</v>
      </c>
      <c r="G78" s="125"/>
      <c r="H78" s="125">
        <f>H77+0.0056</f>
        <v>0.44116666666666665</v>
      </c>
      <c r="I78" s="125">
        <f>I77+0.0056</f>
        <v>0.48283333333333295</v>
      </c>
      <c r="J78" s="125">
        <f>J77+0.0056</f>
        <v>0.5453333333333332</v>
      </c>
      <c r="K78" s="125"/>
      <c r="L78" s="125"/>
      <c r="M78" s="125">
        <f>M77+0.0056</f>
        <v>0.6078333333333332</v>
      </c>
      <c r="N78" s="125"/>
      <c r="O78" s="513">
        <f>O77+0.0056</f>
        <v>0.6772777777777776</v>
      </c>
      <c r="P78" s="125">
        <f>P77+0.0056</f>
        <v>0.7050555555555553</v>
      </c>
      <c r="Q78" s="126"/>
      <c r="R78" s="513">
        <f>R77+0.0056</f>
        <v>0.7397777777777776</v>
      </c>
      <c r="S78" s="125"/>
      <c r="T78" s="502">
        <f>T77+0.0056</f>
        <v>0.7814444444444444</v>
      </c>
      <c r="U78" s="1"/>
      <c r="V78" s="1"/>
      <c r="W78" s="1"/>
      <c r="X78" s="1"/>
      <c r="Y78" s="1"/>
      <c r="Z78" s="1"/>
    </row>
    <row r="79" spans="1:26" ht="18.75" customHeight="1">
      <c r="A79" s="84" t="s">
        <v>185</v>
      </c>
      <c r="B79" s="48" t="s">
        <v>129</v>
      </c>
      <c r="C79" s="104"/>
      <c r="D79" s="106">
        <f>D78+0.0035</f>
        <v>0.27799999999999997</v>
      </c>
      <c r="E79" s="106"/>
      <c r="F79" s="511">
        <f>F78+0.0035</f>
        <v>0.38216666666666665</v>
      </c>
      <c r="G79" s="106"/>
      <c r="H79" s="106">
        <f>H78+0.0035</f>
        <v>0.44466666666666665</v>
      </c>
      <c r="I79" s="106">
        <f>I78+0.0035</f>
        <v>0.48633333333333295</v>
      </c>
      <c r="J79" s="106">
        <f>J78+0.0035</f>
        <v>0.5488333333333332</v>
      </c>
      <c r="K79" s="106"/>
      <c r="L79" s="106"/>
      <c r="M79" s="106">
        <f>M78+0.0035</f>
        <v>0.6113333333333332</v>
      </c>
      <c r="N79" s="106"/>
      <c r="O79" s="511">
        <f>O78+0.0035</f>
        <v>0.6807777777777776</v>
      </c>
      <c r="P79" s="106">
        <f>P78+0.0035</f>
        <v>0.7085555555555553</v>
      </c>
      <c r="Q79" s="122"/>
      <c r="R79" s="511">
        <f>R78+0.0035</f>
        <v>0.7432777777777776</v>
      </c>
      <c r="S79" s="106"/>
      <c r="T79" s="503">
        <f>T78+0.0035</f>
        <v>0.7849444444444443</v>
      </c>
      <c r="U79" s="1"/>
      <c r="V79" s="1"/>
      <c r="W79" s="1"/>
      <c r="X79" s="1"/>
      <c r="Y79" s="1"/>
      <c r="Z79" s="1"/>
    </row>
    <row r="80" spans="1:26" ht="18.75" customHeight="1">
      <c r="A80" s="85" t="s">
        <v>200</v>
      </c>
      <c r="B80" s="48" t="s">
        <v>128</v>
      </c>
      <c r="C80" s="110"/>
      <c r="D80" s="112">
        <f>D79+0.0049</f>
        <v>0.2829</v>
      </c>
      <c r="E80" s="112"/>
      <c r="F80" s="512">
        <f>F79+0.0049</f>
        <v>0.38706666666666667</v>
      </c>
      <c r="G80" s="112"/>
      <c r="H80" s="112">
        <f>H79+0.0049</f>
        <v>0.44956666666666667</v>
      </c>
      <c r="I80" s="112">
        <f>I79+0.0049</f>
        <v>0.49123333333333297</v>
      </c>
      <c r="J80" s="112">
        <f>J79+0.0049</f>
        <v>0.5537333333333332</v>
      </c>
      <c r="K80" s="112"/>
      <c r="L80" s="112"/>
      <c r="M80" s="112">
        <f>M79+0.0049</f>
        <v>0.6162333333333332</v>
      </c>
      <c r="N80" s="112"/>
      <c r="O80" s="512">
        <f>O79+0.0049</f>
        <v>0.6856777777777776</v>
      </c>
      <c r="P80" s="112">
        <f>P79+0.0049</f>
        <v>0.7134555555555553</v>
      </c>
      <c r="Q80" s="112"/>
      <c r="R80" s="512">
        <f>R79+0.0049</f>
        <v>0.7481777777777776</v>
      </c>
      <c r="S80" s="112"/>
      <c r="T80" s="501">
        <f>T79+0.0049</f>
        <v>0.7898444444444443</v>
      </c>
      <c r="U80" s="1"/>
      <c r="V80" s="1"/>
      <c r="W80" s="1"/>
      <c r="X80" s="1"/>
      <c r="Y80" s="1"/>
      <c r="Z80" s="1"/>
    </row>
    <row r="81" spans="1:26" ht="18.75" customHeight="1" thickBot="1">
      <c r="A81" s="143" t="s">
        <v>186</v>
      </c>
      <c r="B81" s="58" t="s">
        <v>127</v>
      </c>
      <c r="C81" s="127"/>
      <c r="D81" s="118">
        <f>D80+0.0014</f>
        <v>0.2843</v>
      </c>
      <c r="E81" s="118"/>
      <c r="F81" s="514">
        <f>F80+0.0014</f>
        <v>0.3884666666666667</v>
      </c>
      <c r="G81" s="117"/>
      <c r="H81" s="118">
        <f>H80+0.0014</f>
        <v>0.4509666666666667</v>
      </c>
      <c r="I81" s="118">
        <f>I80+0.0014</f>
        <v>0.492633333333333</v>
      </c>
      <c r="J81" s="118">
        <f>J80+0.0014</f>
        <v>0.5551333333333331</v>
      </c>
      <c r="K81" s="117"/>
      <c r="L81" s="117"/>
      <c r="M81" s="118">
        <f>M80+0.0014</f>
        <v>0.6176333333333331</v>
      </c>
      <c r="N81" s="118"/>
      <c r="O81" s="514">
        <f>O80+0.0014</f>
        <v>0.6870777777777776</v>
      </c>
      <c r="P81" s="118">
        <f>P80+0.0014</f>
        <v>0.7148555555555552</v>
      </c>
      <c r="Q81" s="127"/>
      <c r="R81" s="514">
        <f>R80+0.0014</f>
        <v>0.7495777777777776</v>
      </c>
      <c r="S81" s="118"/>
      <c r="T81" s="504">
        <f>T80+0.0014</f>
        <v>0.7912444444444443</v>
      </c>
      <c r="U81" s="1"/>
      <c r="V81" s="1"/>
      <c r="W81" s="1"/>
      <c r="X81" s="1"/>
      <c r="Y81" s="1"/>
      <c r="Z81" s="1"/>
    </row>
    <row r="82" spans="1:26" ht="18.75" customHeight="1" thickBot="1">
      <c r="A82" s="436" t="s">
        <v>156</v>
      </c>
      <c r="B82" s="437" t="s">
        <v>126</v>
      </c>
      <c r="C82" s="438">
        <v>0.22916666666666666</v>
      </c>
      <c r="D82" s="439">
        <f>D81+0.0042</f>
        <v>0.2885</v>
      </c>
      <c r="E82" s="493">
        <v>0.3611111111111111</v>
      </c>
      <c r="F82" s="493">
        <f>F81+0.0042</f>
        <v>0.39266666666666666</v>
      </c>
      <c r="G82" s="439">
        <v>0.4305555555555556</v>
      </c>
      <c r="H82" s="439">
        <f>H81+0.0042</f>
        <v>0.45516666666666666</v>
      </c>
      <c r="I82" s="439">
        <f>I81+0.0042</f>
        <v>0.49683333333333296</v>
      </c>
      <c r="J82" s="439">
        <f>J81+0.0042</f>
        <v>0.5593333333333331</v>
      </c>
      <c r="K82" s="439">
        <v>0.5277777777777778</v>
      </c>
      <c r="L82" s="493">
        <v>0.5902777777777778</v>
      </c>
      <c r="M82" s="439">
        <f>M81+0.0042</f>
        <v>0.6218333333333331</v>
      </c>
      <c r="N82" s="439">
        <v>0.6527777777777778</v>
      </c>
      <c r="O82" s="493">
        <f>O81+0.0042</f>
        <v>0.6912777777777775</v>
      </c>
      <c r="P82" s="439">
        <f>P81+0.00415</f>
        <v>0.7190055555555552</v>
      </c>
      <c r="Q82" s="497">
        <v>0.7361111111111112</v>
      </c>
      <c r="R82" s="493">
        <f>R81+0.0042</f>
        <v>0.7537777777777775</v>
      </c>
      <c r="S82" s="493">
        <v>0.7777777777777778</v>
      </c>
      <c r="T82" s="499">
        <f>T81+0.0042</f>
        <v>0.7954444444444443</v>
      </c>
      <c r="U82" s="1"/>
      <c r="V82" s="1"/>
      <c r="W82" s="1"/>
      <c r="X82" s="1"/>
      <c r="Y82" s="1"/>
      <c r="Z82" s="1"/>
    </row>
    <row r="83" spans="1:26" ht="18.75" customHeight="1">
      <c r="A83" s="84" t="s">
        <v>187</v>
      </c>
      <c r="B83" s="48" t="s">
        <v>125</v>
      </c>
      <c r="C83" s="122">
        <f>C82+0.0028</f>
        <v>0.23196666666666665</v>
      </c>
      <c r="D83" s="122">
        <f>D82+0.0028</f>
        <v>0.2913</v>
      </c>
      <c r="E83" s="494">
        <f>E82+0.0028</f>
        <v>0.36391111111111113</v>
      </c>
      <c r="F83" s="494">
        <f>F82+0.0028</f>
        <v>0.3954666666666667</v>
      </c>
      <c r="G83" s="122">
        <f>G82+0.0028</f>
        <v>0.4333555555555556</v>
      </c>
      <c r="H83" s="122">
        <f aca="true" t="shared" si="22" ref="H83:N83">H82+0.0028</f>
        <v>0.4579666666666667</v>
      </c>
      <c r="I83" s="122">
        <f t="shared" si="22"/>
        <v>0.499633333333333</v>
      </c>
      <c r="J83" s="122">
        <f t="shared" si="22"/>
        <v>0.5621333333333332</v>
      </c>
      <c r="K83" s="122">
        <f t="shared" si="22"/>
        <v>0.5305777777777778</v>
      </c>
      <c r="L83" s="494">
        <f>L82+0.0028</f>
        <v>0.5930777777777778</v>
      </c>
      <c r="M83" s="122">
        <f t="shared" si="22"/>
        <v>0.6246333333333332</v>
      </c>
      <c r="N83" s="122">
        <f t="shared" si="22"/>
        <v>0.6555777777777778</v>
      </c>
      <c r="O83" s="494">
        <f aca="true" t="shared" si="23" ref="O83:T83">O82+0.0028</f>
        <v>0.6940777777777776</v>
      </c>
      <c r="P83" s="122">
        <f t="shared" si="23"/>
        <v>0.7218055555555553</v>
      </c>
      <c r="Q83" s="494">
        <f t="shared" si="23"/>
        <v>0.7389111111111112</v>
      </c>
      <c r="R83" s="494">
        <f t="shared" si="23"/>
        <v>0.7565777777777776</v>
      </c>
      <c r="S83" s="494">
        <f t="shared" si="23"/>
        <v>0.7805777777777778</v>
      </c>
      <c r="T83" s="505">
        <f t="shared" si="23"/>
        <v>0.7982444444444443</v>
      </c>
      <c r="U83" s="1"/>
      <c r="V83" s="1"/>
      <c r="W83" s="1"/>
      <c r="X83" s="1"/>
      <c r="Y83" s="1"/>
      <c r="Z83" s="1"/>
    </row>
    <row r="84" spans="1:26" ht="18.75" customHeight="1">
      <c r="A84" s="85" t="s">
        <v>160</v>
      </c>
      <c r="B84" s="48" t="s">
        <v>124</v>
      </c>
      <c r="C84" s="123">
        <f>C83+0.0035</f>
        <v>0.23546666666666666</v>
      </c>
      <c r="D84" s="123">
        <f>D83+0.0035</f>
        <v>0.2948</v>
      </c>
      <c r="E84" s="495">
        <f>E83+0.0035</f>
        <v>0.36741111111111113</v>
      </c>
      <c r="F84" s="495">
        <f>F83+0.0035</f>
        <v>0.3989666666666667</v>
      </c>
      <c r="G84" s="123">
        <f>G83+0.0035</f>
        <v>0.4368555555555556</v>
      </c>
      <c r="H84" s="123">
        <f aca="true" t="shared" si="24" ref="H84:N84">H83+0.0035</f>
        <v>0.4614666666666667</v>
      </c>
      <c r="I84" s="123">
        <f t="shared" si="24"/>
        <v>0.503133333333333</v>
      </c>
      <c r="J84" s="123">
        <f t="shared" si="24"/>
        <v>0.5656333333333331</v>
      </c>
      <c r="K84" s="123">
        <f t="shared" si="24"/>
        <v>0.5340777777777778</v>
      </c>
      <c r="L84" s="495">
        <f>L83+0.0035</f>
        <v>0.5965777777777778</v>
      </c>
      <c r="M84" s="123">
        <f t="shared" si="24"/>
        <v>0.6281333333333331</v>
      </c>
      <c r="N84" s="123">
        <f t="shared" si="24"/>
        <v>0.6590777777777778</v>
      </c>
      <c r="O84" s="495">
        <f aca="true" t="shared" si="25" ref="O84:T84">O83+0.0035</f>
        <v>0.6975777777777775</v>
      </c>
      <c r="P84" s="123">
        <f t="shared" si="25"/>
        <v>0.7253055555555552</v>
      </c>
      <c r="Q84" s="495">
        <f t="shared" si="25"/>
        <v>0.7424111111111111</v>
      </c>
      <c r="R84" s="495">
        <f t="shared" si="25"/>
        <v>0.7600777777777775</v>
      </c>
      <c r="S84" s="495">
        <f t="shared" si="25"/>
        <v>0.7840777777777778</v>
      </c>
      <c r="T84" s="506">
        <f t="shared" si="25"/>
        <v>0.8017444444444443</v>
      </c>
      <c r="U84" s="1"/>
      <c r="V84" s="1"/>
      <c r="W84" s="1"/>
      <c r="X84" s="1"/>
      <c r="Y84" s="1"/>
      <c r="Z84" s="1"/>
    </row>
    <row r="85" spans="1:26" ht="18.75" customHeight="1">
      <c r="A85" s="85" t="s">
        <v>44</v>
      </c>
      <c r="B85" s="48" t="s">
        <v>123</v>
      </c>
      <c r="C85" s="123">
        <f>C84+0.0028</f>
        <v>0.23826666666666665</v>
      </c>
      <c r="D85" s="123">
        <f>D84+0.0028</f>
        <v>0.29760000000000003</v>
      </c>
      <c r="E85" s="495">
        <f>E84+0.0028</f>
        <v>0.37021111111111116</v>
      </c>
      <c r="F85" s="495">
        <f>F84+0.0028</f>
        <v>0.4017666666666667</v>
      </c>
      <c r="G85" s="123">
        <f>G84+0.0028</f>
        <v>0.43965555555555563</v>
      </c>
      <c r="H85" s="123">
        <f aca="true" t="shared" si="26" ref="H85:N85">H84+0.0028</f>
        <v>0.4642666666666667</v>
      </c>
      <c r="I85" s="123">
        <f t="shared" si="26"/>
        <v>0.505933333333333</v>
      </c>
      <c r="J85" s="123">
        <f t="shared" si="26"/>
        <v>0.5684333333333331</v>
      </c>
      <c r="K85" s="123">
        <f t="shared" si="26"/>
        <v>0.5368777777777778</v>
      </c>
      <c r="L85" s="495">
        <f>L84+0.0028</f>
        <v>0.5993777777777778</v>
      </c>
      <c r="M85" s="123">
        <f t="shared" si="26"/>
        <v>0.6309333333333331</v>
      </c>
      <c r="N85" s="123">
        <f t="shared" si="26"/>
        <v>0.6618777777777778</v>
      </c>
      <c r="O85" s="495">
        <f aca="true" t="shared" si="27" ref="O85:T85">O84+0.0028</f>
        <v>0.7003777777777775</v>
      </c>
      <c r="P85" s="123">
        <f t="shared" si="27"/>
        <v>0.7281055555555552</v>
      </c>
      <c r="Q85" s="495">
        <f t="shared" si="27"/>
        <v>0.7452111111111112</v>
      </c>
      <c r="R85" s="495">
        <f t="shared" si="27"/>
        <v>0.7628777777777775</v>
      </c>
      <c r="S85" s="495">
        <f t="shared" si="27"/>
        <v>0.7868777777777778</v>
      </c>
      <c r="T85" s="506">
        <f t="shared" si="27"/>
        <v>0.8045444444444443</v>
      </c>
      <c r="U85" s="1"/>
      <c r="V85" s="1"/>
      <c r="W85" s="1"/>
      <c r="X85" s="1"/>
      <c r="Y85" s="1"/>
      <c r="Z85" s="1"/>
    </row>
    <row r="86" spans="1:26" ht="18.75" customHeight="1" thickBot="1">
      <c r="A86" s="87" t="s">
        <v>188</v>
      </c>
      <c r="B86" s="43" t="s">
        <v>122</v>
      </c>
      <c r="C86" s="127">
        <f>C85+0.0049</f>
        <v>0.24316666666666664</v>
      </c>
      <c r="D86" s="127">
        <f>D85+0.0049</f>
        <v>0.30250000000000005</v>
      </c>
      <c r="E86" s="496">
        <f>E85+0.0049</f>
        <v>0.3751111111111112</v>
      </c>
      <c r="F86" s="496">
        <f>F85+0.0049</f>
        <v>0.40666666666666673</v>
      </c>
      <c r="G86" s="127">
        <f>G85+0.0049</f>
        <v>0.44455555555555565</v>
      </c>
      <c r="H86" s="127">
        <f aca="true" t="shared" si="28" ref="H86:N86">H85+0.0049</f>
        <v>0.46916666666666673</v>
      </c>
      <c r="I86" s="127">
        <f t="shared" si="28"/>
        <v>0.510833333333333</v>
      </c>
      <c r="J86" s="127">
        <f t="shared" si="28"/>
        <v>0.5733333333333331</v>
      </c>
      <c r="K86" s="127">
        <f t="shared" si="28"/>
        <v>0.5417777777777778</v>
      </c>
      <c r="L86" s="496">
        <f>L85+0.0049</f>
        <v>0.6042777777777778</v>
      </c>
      <c r="M86" s="127">
        <f t="shared" si="28"/>
        <v>0.6358333333333331</v>
      </c>
      <c r="N86" s="127">
        <f t="shared" si="28"/>
        <v>0.6667777777777778</v>
      </c>
      <c r="O86" s="496">
        <f aca="true" t="shared" si="29" ref="O86:T86">O85+0.0049</f>
        <v>0.7052777777777776</v>
      </c>
      <c r="P86" s="127">
        <f t="shared" si="29"/>
        <v>0.7330055555555552</v>
      </c>
      <c r="Q86" s="496">
        <f t="shared" si="29"/>
        <v>0.7501111111111112</v>
      </c>
      <c r="R86" s="496">
        <f t="shared" si="29"/>
        <v>0.7677777777777776</v>
      </c>
      <c r="S86" s="496">
        <f t="shared" si="29"/>
        <v>0.7917777777777778</v>
      </c>
      <c r="T86" s="507">
        <f t="shared" si="29"/>
        <v>0.8094444444444443</v>
      </c>
      <c r="U86" s="1"/>
      <c r="V86" s="1"/>
      <c r="W86" s="1"/>
      <c r="X86" s="1"/>
      <c r="Y86" s="1"/>
      <c r="Z86" s="1"/>
    </row>
    <row r="87" spans="1:26" ht="18.75" customHeight="1" thickBot="1">
      <c r="A87" s="226" t="s">
        <v>173</v>
      </c>
      <c r="B87" s="99" t="s">
        <v>144</v>
      </c>
      <c r="C87" s="128">
        <f>C86+0.0035</f>
        <v>0.24666666666666665</v>
      </c>
      <c r="D87" s="128">
        <f>D86+0.0035</f>
        <v>0.30600000000000005</v>
      </c>
      <c r="E87" s="497">
        <f>E86+0.0035</f>
        <v>0.3786111111111112</v>
      </c>
      <c r="F87" s="497">
        <f>F86+0.0035</f>
        <v>0.41016666666666673</v>
      </c>
      <c r="G87" s="128">
        <f>G86+0.0035</f>
        <v>0.44805555555555565</v>
      </c>
      <c r="H87" s="128">
        <f aca="true" t="shared" si="30" ref="H87:N87">H86+0.0035</f>
        <v>0.47266666666666673</v>
      </c>
      <c r="I87" s="128">
        <f t="shared" si="30"/>
        <v>0.514333333333333</v>
      </c>
      <c r="J87" s="128">
        <f t="shared" si="30"/>
        <v>0.5768333333333331</v>
      </c>
      <c r="K87" s="128">
        <f t="shared" si="30"/>
        <v>0.5452777777777778</v>
      </c>
      <c r="L87" s="497">
        <f>L86+0.0035</f>
        <v>0.6077777777777778</v>
      </c>
      <c r="M87" s="128">
        <f t="shared" si="30"/>
        <v>0.6393333333333331</v>
      </c>
      <c r="N87" s="128">
        <f t="shared" si="30"/>
        <v>0.6702777777777778</v>
      </c>
      <c r="O87" s="497">
        <f aca="true" t="shared" si="31" ref="O87:T87">O86+0.0035</f>
        <v>0.7087777777777775</v>
      </c>
      <c r="P87" s="128">
        <f t="shared" si="31"/>
        <v>0.7365055555555552</v>
      </c>
      <c r="Q87" s="497">
        <f t="shared" si="31"/>
        <v>0.7536111111111111</v>
      </c>
      <c r="R87" s="497">
        <f t="shared" si="31"/>
        <v>0.7712777777777775</v>
      </c>
      <c r="S87" s="497">
        <f t="shared" si="31"/>
        <v>0.7952777777777778</v>
      </c>
      <c r="T87" s="508">
        <f t="shared" si="31"/>
        <v>0.8129444444444442</v>
      </c>
      <c r="U87" s="1"/>
      <c r="V87" s="1"/>
      <c r="W87" s="1"/>
      <c r="X87" s="1"/>
      <c r="Y87" s="1"/>
      <c r="Z87" s="1"/>
    </row>
    <row r="88" spans="1:26" ht="18.75" customHeight="1">
      <c r="A88" s="84" t="s">
        <v>104</v>
      </c>
      <c r="B88" s="43" t="s">
        <v>145</v>
      </c>
      <c r="C88" s="122">
        <f>C87+0.0056</f>
        <v>0.25226666666666664</v>
      </c>
      <c r="D88" s="122">
        <f>D87+0.0056</f>
        <v>0.31160000000000004</v>
      </c>
      <c r="E88" s="494">
        <f>E87+0.0056</f>
        <v>0.38421111111111117</v>
      </c>
      <c r="F88" s="494">
        <f>F87+0.0056</f>
        <v>0.41576666666666673</v>
      </c>
      <c r="G88" s="122">
        <f>G87+0.0056</f>
        <v>0.45365555555555565</v>
      </c>
      <c r="H88" s="122">
        <f aca="true" t="shared" si="32" ref="H88:N88">H87+0.0056</f>
        <v>0.47826666666666673</v>
      </c>
      <c r="I88" s="122">
        <f t="shared" si="32"/>
        <v>0.519933333333333</v>
      </c>
      <c r="J88" s="122">
        <f t="shared" si="32"/>
        <v>0.5824333333333331</v>
      </c>
      <c r="K88" s="122">
        <f t="shared" si="32"/>
        <v>0.5508777777777778</v>
      </c>
      <c r="L88" s="494">
        <f>L87+0.0056</f>
        <v>0.6133777777777778</v>
      </c>
      <c r="M88" s="122">
        <f t="shared" si="32"/>
        <v>0.6449333333333331</v>
      </c>
      <c r="N88" s="122">
        <f t="shared" si="32"/>
        <v>0.6758777777777778</v>
      </c>
      <c r="O88" s="494">
        <f aca="true" t="shared" si="33" ref="O88:T88">O87+0.0056</f>
        <v>0.7143777777777776</v>
      </c>
      <c r="P88" s="122">
        <f t="shared" si="33"/>
        <v>0.7421055555555552</v>
      </c>
      <c r="Q88" s="494">
        <f t="shared" si="33"/>
        <v>0.7592111111111112</v>
      </c>
      <c r="R88" s="494">
        <f t="shared" si="33"/>
        <v>0.7768777777777776</v>
      </c>
      <c r="S88" s="494">
        <f t="shared" si="33"/>
        <v>0.8008777777777778</v>
      </c>
      <c r="T88" s="505">
        <f t="shared" si="33"/>
        <v>0.8185444444444443</v>
      </c>
      <c r="U88" s="1"/>
      <c r="V88" s="1"/>
      <c r="W88" s="1"/>
      <c r="X88" s="1"/>
      <c r="Y88" s="1"/>
      <c r="Z88" s="1"/>
    </row>
    <row r="89" spans="1:26" ht="18.75" customHeight="1">
      <c r="A89" s="85" t="s">
        <v>86</v>
      </c>
      <c r="B89" s="48" t="s">
        <v>146</v>
      </c>
      <c r="C89" s="123">
        <f>C88+0.0014</f>
        <v>0.25366666666666665</v>
      </c>
      <c r="D89" s="123">
        <f>D88+0.0014</f>
        <v>0.31300000000000006</v>
      </c>
      <c r="E89" s="495">
        <f>E88+0.0014</f>
        <v>0.3856111111111112</v>
      </c>
      <c r="F89" s="495">
        <f>F88+0.0014</f>
        <v>0.41716666666666674</v>
      </c>
      <c r="G89" s="123">
        <f>G88+0.0014</f>
        <v>0.45505555555555566</v>
      </c>
      <c r="H89" s="123">
        <f aca="true" t="shared" si="34" ref="H89:N89">H88+0.0014</f>
        <v>0.47966666666666674</v>
      </c>
      <c r="I89" s="123">
        <f t="shared" si="34"/>
        <v>0.521333333333333</v>
      </c>
      <c r="J89" s="123">
        <f t="shared" si="34"/>
        <v>0.5838333333333331</v>
      </c>
      <c r="K89" s="123">
        <f t="shared" si="34"/>
        <v>0.5522777777777778</v>
      </c>
      <c r="L89" s="495">
        <f>L88+0.0014</f>
        <v>0.6147777777777778</v>
      </c>
      <c r="M89" s="123">
        <f t="shared" si="34"/>
        <v>0.6463333333333331</v>
      </c>
      <c r="N89" s="123">
        <f t="shared" si="34"/>
        <v>0.6772777777777778</v>
      </c>
      <c r="O89" s="495">
        <f aca="true" t="shared" si="35" ref="O89:T89">O88+0.0014</f>
        <v>0.7157777777777775</v>
      </c>
      <c r="P89" s="123">
        <f t="shared" si="35"/>
        <v>0.7435055555555552</v>
      </c>
      <c r="Q89" s="495">
        <f t="shared" si="35"/>
        <v>0.7606111111111111</v>
      </c>
      <c r="R89" s="495">
        <f t="shared" si="35"/>
        <v>0.7782777777777775</v>
      </c>
      <c r="S89" s="495">
        <f t="shared" si="35"/>
        <v>0.8022777777777778</v>
      </c>
      <c r="T89" s="506">
        <f t="shared" si="35"/>
        <v>0.8199444444444443</v>
      </c>
      <c r="U89" s="1"/>
      <c r="V89" s="1"/>
      <c r="W89" s="1"/>
      <c r="X89" s="1"/>
      <c r="Y89" s="1"/>
      <c r="Z89" s="1"/>
    </row>
    <row r="90" spans="1:26" ht="18.75" customHeight="1">
      <c r="A90" s="85" t="s">
        <v>103</v>
      </c>
      <c r="B90" s="48" t="s">
        <v>147</v>
      </c>
      <c r="C90" s="123">
        <f>C89+0.0035</f>
        <v>0.25716666666666665</v>
      </c>
      <c r="D90" s="123">
        <f>D89+0.0035</f>
        <v>0.31650000000000006</v>
      </c>
      <c r="E90" s="495">
        <f>E89+0.0035</f>
        <v>0.3891111111111112</v>
      </c>
      <c r="F90" s="495">
        <f>F89+0.0035</f>
        <v>0.42066666666666674</v>
      </c>
      <c r="G90" s="123">
        <f>G89+0.0035</f>
        <v>0.45855555555555566</v>
      </c>
      <c r="H90" s="123">
        <f aca="true" t="shared" si="36" ref="H90:N90">H89+0.0035</f>
        <v>0.48316666666666674</v>
      </c>
      <c r="I90" s="123">
        <f t="shared" si="36"/>
        <v>0.5248333333333329</v>
      </c>
      <c r="J90" s="123">
        <f t="shared" si="36"/>
        <v>0.587333333333333</v>
      </c>
      <c r="K90" s="123">
        <f t="shared" si="36"/>
        <v>0.5557777777777777</v>
      </c>
      <c r="L90" s="495">
        <f>L89+0.0035</f>
        <v>0.6182777777777777</v>
      </c>
      <c r="M90" s="123">
        <f t="shared" si="36"/>
        <v>0.649833333333333</v>
      </c>
      <c r="N90" s="123">
        <f t="shared" si="36"/>
        <v>0.6807777777777777</v>
      </c>
      <c r="O90" s="495">
        <f aca="true" t="shared" si="37" ref="O90:T90">O89+0.0035</f>
        <v>0.7192777777777775</v>
      </c>
      <c r="P90" s="123">
        <f t="shared" si="37"/>
        <v>0.7470055555555551</v>
      </c>
      <c r="Q90" s="495">
        <f t="shared" si="37"/>
        <v>0.7641111111111111</v>
      </c>
      <c r="R90" s="495">
        <f t="shared" si="37"/>
        <v>0.7817777777777775</v>
      </c>
      <c r="S90" s="495">
        <f t="shared" si="37"/>
        <v>0.8057777777777777</v>
      </c>
      <c r="T90" s="506">
        <f t="shared" si="37"/>
        <v>0.8234444444444442</v>
      </c>
      <c r="U90" s="1"/>
      <c r="V90" s="1"/>
      <c r="W90" s="1"/>
      <c r="X90" s="1"/>
      <c r="Y90" s="1"/>
      <c r="Z90" s="1"/>
    </row>
    <row r="91" spans="1:26" ht="18.75" customHeight="1">
      <c r="A91" s="85" t="s">
        <v>102</v>
      </c>
      <c r="B91" s="48" t="s">
        <v>148</v>
      </c>
      <c r="C91" s="123">
        <f>C90+0.0028</f>
        <v>0.2599666666666667</v>
      </c>
      <c r="D91" s="123">
        <f>D90+0.0042</f>
        <v>0.32070000000000004</v>
      </c>
      <c r="E91" s="495">
        <f>E90+0.0028</f>
        <v>0.3919111111111112</v>
      </c>
      <c r="F91" s="495">
        <f>F90+0.0028</f>
        <v>0.42346666666666677</v>
      </c>
      <c r="G91" s="123">
        <f>G90+0.0028</f>
        <v>0.4613555555555557</v>
      </c>
      <c r="H91" s="123">
        <f aca="true" t="shared" si="38" ref="H91:N91">H90+0.0028</f>
        <v>0.48596666666666677</v>
      </c>
      <c r="I91" s="123">
        <f>I90+0.0014</f>
        <v>0.5262333333333329</v>
      </c>
      <c r="J91" s="123">
        <f>J90+0.0014</f>
        <v>0.588733333333333</v>
      </c>
      <c r="K91" s="123">
        <f t="shared" si="38"/>
        <v>0.5585777777777777</v>
      </c>
      <c r="L91" s="495">
        <f>L90+0.0028</f>
        <v>0.6210777777777777</v>
      </c>
      <c r="M91" s="123">
        <f>M90+0.0021</f>
        <v>0.651933333333333</v>
      </c>
      <c r="N91" s="123">
        <f t="shared" si="38"/>
        <v>0.6835777777777777</v>
      </c>
      <c r="O91" s="495">
        <f>O90+0.0028</f>
        <v>0.7220777777777775</v>
      </c>
      <c r="P91" s="123">
        <f>P90+0.0028</f>
        <v>0.7498055555555552</v>
      </c>
      <c r="Q91" s="495">
        <f>Q90+0.0028</f>
        <v>0.7669111111111111</v>
      </c>
      <c r="R91" s="495">
        <f>R90+0.0028</f>
        <v>0.7845777777777775</v>
      </c>
      <c r="S91" s="495">
        <f>S90+0.0028</f>
        <v>0.8085777777777777</v>
      </c>
      <c r="T91" s="506">
        <f>T90+0.0021</f>
        <v>0.8255444444444442</v>
      </c>
      <c r="U91" s="1"/>
      <c r="V91" s="1"/>
      <c r="W91" s="1"/>
      <c r="X91" s="1"/>
      <c r="Y91" s="1"/>
      <c r="Z91" s="1"/>
    </row>
    <row r="92" spans="1:26" ht="18.75" customHeight="1">
      <c r="A92" s="85" t="s">
        <v>85</v>
      </c>
      <c r="B92" s="48" t="s">
        <v>149</v>
      </c>
      <c r="C92" s="123">
        <f>C91+0.0035</f>
        <v>0.2634666666666667</v>
      </c>
      <c r="D92" s="123">
        <f>D91+0.0035</f>
        <v>0.32420000000000004</v>
      </c>
      <c r="E92" s="495">
        <f>E91+0.0035</f>
        <v>0.3954111111111112</v>
      </c>
      <c r="F92" s="495">
        <f>F91+0.0035</f>
        <v>0.42696666666666677</v>
      </c>
      <c r="G92" s="123">
        <f>G91+0.0035</f>
        <v>0.4648555555555557</v>
      </c>
      <c r="H92" s="123">
        <f aca="true" t="shared" si="39" ref="H92:N92">H91+0.0035</f>
        <v>0.48946666666666677</v>
      </c>
      <c r="I92" s="123">
        <f t="shared" si="39"/>
        <v>0.5297333333333328</v>
      </c>
      <c r="J92" s="123">
        <f t="shared" si="39"/>
        <v>0.592233333333333</v>
      </c>
      <c r="K92" s="123">
        <f t="shared" si="39"/>
        <v>0.5620777777777777</v>
      </c>
      <c r="L92" s="495">
        <f>L91+0.0035</f>
        <v>0.6245777777777777</v>
      </c>
      <c r="M92" s="123">
        <f t="shared" si="39"/>
        <v>0.655433333333333</v>
      </c>
      <c r="N92" s="123">
        <f t="shared" si="39"/>
        <v>0.6870777777777777</v>
      </c>
      <c r="O92" s="495">
        <f aca="true" t="shared" si="40" ref="O92:T92">O91+0.0035</f>
        <v>0.7255777777777774</v>
      </c>
      <c r="P92" s="123">
        <f t="shared" si="40"/>
        <v>0.7533055555555551</v>
      </c>
      <c r="Q92" s="495">
        <f t="shared" si="40"/>
        <v>0.770411111111111</v>
      </c>
      <c r="R92" s="495">
        <f t="shared" si="40"/>
        <v>0.7880777777777774</v>
      </c>
      <c r="S92" s="495">
        <f t="shared" si="40"/>
        <v>0.8120777777777777</v>
      </c>
      <c r="T92" s="506">
        <f t="shared" si="40"/>
        <v>0.8290444444444441</v>
      </c>
      <c r="U92" s="1"/>
      <c r="V92" s="1"/>
      <c r="W92" s="1"/>
      <c r="X92" s="1"/>
      <c r="Y92" s="1"/>
      <c r="Z92" s="1"/>
    </row>
    <row r="93" spans="1:26" ht="18.75" customHeight="1">
      <c r="A93" s="85" t="s">
        <v>172</v>
      </c>
      <c r="B93" s="48" t="s">
        <v>150</v>
      </c>
      <c r="C93" s="123">
        <f>C92+0.0028</f>
        <v>0.2662666666666667</v>
      </c>
      <c r="D93" s="123">
        <f>D92+0.0028</f>
        <v>0.32700000000000007</v>
      </c>
      <c r="E93" s="495">
        <f>E92+0.0028</f>
        <v>0.39821111111111124</v>
      </c>
      <c r="F93" s="495">
        <f>F92+0.0028</f>
        <v>0.4297666666666668</v>
      </c>
      <c r="G93" s="123">
        <f>G92+0.0028</f>
        <v>0.4676555555555557</v>
      </c>
      <c r="H93" s="123">
        <f aca="true" t="shared" si="41" ref="H93:N93">H92+0.0028</f>
        <v>0.4922666666666668</v>
      </c>
      <c r="I93" s="123">
        <f t="shared" si="41"/>
        <v>0.5325333333333329</v>
      </c>
      <c r="J93" s="123">
        <f>J92+0.0014</f>
        <v>0.5936333333333329</v>
      </c>
      <c r="K93" s="123">
        <f t="shared" si="41"/>
        <v>0.5648777777777777</v>
      </c>
      <c r="L93" s="495">
        <f>L92+0.0028</f>
        <v>0.6273777777777777</v>
      </c>
      <c r="M93" s="123">
        <f t="shared" si="41"/>
        <v>0.658233333333333</v>
      </c>
      <c r="N93" s="123">
        <f t="shared" si="41"/>
        <v>0.6898777777777777</v>
      </c>
      <c r="O93" s="495">
        <f aca="true" t="shared" si="42" ref="O93:T93">O92+0.0028</f>
        <v>0.7283777777777775</v>
      </c>
      <c r="P93" s="123">
        <f t="shared" si="42"/>
        <v>0.7561055555555551</v>
      </c>
      <c r="Q93" s="495">
        <f t="shared" si="42"/>
        <v>0.7732111111111111</v>
      </c>
      <c r="R93" s="495">
        <f t="shared" si="42"/>
        <v>0.7908777777777775</v>
      </c>
      <c r="S93" s="495">
        <f t="shared" si="42"/>
        <v>0.8148777777777777</v>
      </c>
      <c r="T93" s="506">
        <f t="shared" si="42"/>
        <v>0.8318444444444442</v>
      </c>
      <c r="U93" s="1"/>
      <c r="V93" s="1"/>
      <c r="W93" s="1"/>
      <c r="X93" s="1"/>
      <c r="Y93" s="1"/>
      <c r="Z93" s="1"/>
    </row>
    <row r="94" spans="1:26" ht="18.75" customHeight="1" thickBot="1">
      <c r="A94" s="143" t="s">
        <v>157</v>
      </c>
      <c r="B94" s="58" t="s">
        <v>151</v>
      </c>
      <c r="C94" s="126">
        <f aca="true" t="shared" si="43" ref="C94:G95">C93+0.0056</f>
        <v>0.2718666666666667</v>
      </c>
      <c r="D94" s="126">
        <f t="shared" si="43"/>
        <v>0.33260000000000006</v>
      </c>
      <c r="E94" s="498">
        <f t="shared" si="43"/>
        <v>0.40381111111111123</v>
      </c>
      <c r="F94" s="498">
        <f t="shared" si="43"/>
        <v>0.4353666666666668</v>
      </c>
      <c r="G94" s="126">
        <f t="shared" si="43"/>
        <v>0.4732555555555557</v>
      </c>
      <c r="H94" s="126">
        <f aca="true" t="shared" si="44" ref="H94:N95">H93+0.0056</f>
        <v>0.4978666666666668</v>
      </c>
      <c r="I94" s="126">
        <f t="shared" si="44"/>
        <v>0.5381333333333329</v>
      </c>
      <c r="J94" s="126">
        <f t="shared" si="44"/>
        <v>0.599233333333333</v>
      </c>
      <c r="K94" s="126">
        <f t="shared" si="44"/>
        <v>0.5704777777777778</v>
      </c>
      <c r="L94" s="498">
        <f>L93+0.0056</f>
        <v>0.6329777777777778</v>
      </c>
      <c r="M94" s="126">
        <f t="shared" si="44"/>
        <v>0.663833333333333</v>
      </c>
      <c r="N94" s="126">
        <f t="shared" si="44"/>
        <v>0.6954777777777778</v>
      </c>
      <c r="O94" s="498">
        <f aca="true" t="shared" si="45" ref="O94:T95">O93+0.0056</f>
        <v>0.7339777777777775</v>
      </c>
      <c r="P94" s="126">
        <f t="shared" si="45"/>
        <v>0.7617055555555552</v>
      </c>
      <c r="Q94" s="498">
        <f>Q93+0.0056</f>
        <v>0.7788111111111111</v>
      </c>
      <c r="R94" s="498">
        <f t="shared" si="45"/>
        <v>0.7964777777777775</v>
      </c>
      <c r="S94" s="498">
        <f t="shared" si="45"/>
        <v>0.8204777777777778</v>
      </c>
      <c r="T94" s="509">
        <f t="shared" si="45"/>
        <v>0.8374444444444442</v>
      </c>
      <c r="U94" s="1"/>
      <c r="V94" s="1"/>
      <c r="W94" s="1"/>
      <c r="X94" s="1"/>
      <c r="Y94" s="1"/>
      <c r="Z94" s="1"/>
    </row>
    <row r="95" spans="1:26" ht="18.75" customHeight="1">
      <c r="A95" s="88" t="s">
        <v>249</v>
      </c>
      <c r="B95" s="43" t="s">
        <v>152</v>
      </c>
      <c r="C95" s="122">
        <f t="shared" si="43"/>
        <v>0.2774666666666667</v>
      </c>
      <c r="D95" s="122">
        <f t="shared" si="43"/>
        <v>0.33820000000000006</v>
      </c>
      <c r="E95" s="494">
        <f t="shared" si="43"/>
        <v>0.4094111111111112</v>
      </c>
      <c r="F95" s="494">
        <f t="shared" si="43"/>
        <v>0.4409666666666668</v>
      </c>
      <c r="G95" s="122">
        <f t="shared" si="43"/>
        <v>0.4788555555555557</v>
      </c>
      <c r="H95" s="122">
        <f t="shared" si="44"/>
        <v>0.5034666666666668</v>
      </c>
      <c r="I95" s="122">
        <f t="shared" si="44"/>
        <v>0.543733333333333</v>
      </c>
      <c r="J95" s="122">
        <f t="shared" si="44"/>
        <v>0.604833333333333</v>
      </c>
      <c r="K95" s="122">
        <f t="shared" si="44"/>
        <v>0.5760777777777778</v>
      </c>
      <c r="L95" s="494">
        <f>L94+0.0056</f>
        <v>0.6385777777777778</v>
      </c>
      <c r="M95" s="122">
        <f t="shared" si="44"/>
        <v>0.6694333333333331</v>
      </c>
      <c r="N95" s="122">
        <f t="shared" si="44"/>
        <v>0.7010777777777778</v>
      </c>
      <c r="O95" s="494">
        <f t="shared" si="45"/>
        <v>0.7395777777777776</v>
      </c>
      <c r="P95" s="122">
        <f t="shared" si="45"/>
        <v>0.7673055555555552</v>
      </c>
      <c r="Q95" s="494">
        <f>Q94+0.0056</f>
        <v>0.7844111111111112</v>
      </c>
      <c r="R95" s="494">
        <f t="shared" si="45"/>
        <v>0.8020777777777776</v>
      </c>
      <c r="S95" s="494">
        <f t="shared" si="45"/>
        <v>0.8260777777777778</v>
      </c>
      <c r="T95" s="505">
        <f t="shared" si="45"/>
        <v>0.8430444444444443</v>
      </c>
      <c r="U95" s="1"/>
      <c r="V95" s="1"/>
      <c r="W95" s="1"/>
      <c r="X95" s="1"/>
      <c r="Y95" s="1"/>
      <c r="Z95" s="1"/>
    </row>
    <row r="96" spans="1:26" ht="18.75" customHeight="1">
      <c r="A96" s="85" t="s">
        <v>84</v>
      </c>
      <c r="B96" s="48" t="s">
        <v>153</v>
      </c>
      <c r="C96" s="123">
        <f>C95+0.0035</f>
        <v>0.2809666666666667</v>
      </c>
      <c r="D96" s="123">
        <f>D95+0.0035</f>
        <v>0.34170000000000006</v>
      </c>
      <c r="E96" s="495">
        <f>E95+0.0035</f>
        <v>0.41291111111111123</v>
      </c>
      <c r="F96" s="495">
        <f>F95+0.0035</f>
        <v>0.4444666666666668</v>
      </c>
      <c r="G96" s="123">
        <f>G95+0.0035</f>
        <v>0.4823555555555557</v>
      </c>
      <c r="H96" s="123">
        <f aca="true" t="shared" si="46" ref="H96:N96">H95+0.0035</f>
        <v>0.5069666666666668</v>
      </c>
      <c r="I96" s="123">
        <f t="shared" si="46"/>
        <v>0.5472333333333329</v>
      </c>
      <c r="J96" s="123">
        <f>J95+0.0021</f>
        <v>0.606933333333333</v>
      </c>
      <c r="K96" s="123">
        <f t="shared" si="46"/>
        <v>0.5795777777777777</v>
      </c>
      <c r="L96" s="495">
        <f>L95+0.0035</f>
        <v>0.6420777777777777</v>
      </c>
      <c r="M96" s="123">
        <f>M95+0.0028</f>
        <v>0.6722333333333331</v>
      </c>
      <c r="N96" s="123">
        <f t="shared" si="46"/>
        <v>0.7045777777777777</v>
      </c>
      <c r="O96" s="495">
        <f>O95+0.0035</f>
        <v>0.7430777777777775</v>
      </c>
      <c r="P96" s="123">
        <f>P95+0.0021</f>
        <v>0.7694055555555552</v>
      </c>
      <c r="Q96" s="495">
        <f>Q95+0.0035</f>
        <v>0.7879111111111111</v>
      </c>
      <c r="R96" s="495">
        <f>R95+0.0035</f>
        <v>0.8055777777777775</v>
      </c>
      <c r="S96" s="495">
        <f>S95+0.0035</f>
        <v>0.8295777777777777</v>
      </c>
      <c r="T96" s="506">
        <f>T95+0.0028</f>
        <v>0.8458444444444443</v>
      </c>
      <c r="U96" s="1"/>
      <c r="V96" s="1"/>
      <c r="W96" s="1"/>
      <c r="X96" s="1"/>
      <c r="Y96" s="1"/>
      <c r="Z96" s="1"/>
    </row>
    <row r="97" spans="1:26" ht="18.75" customHeight="1">
      <c r="A97" s="81" t="s">
        <v>199</v>
      </c>
      <c r="B97" s="48" t="s">
        <v>154</v>
      </c>
      <c r="C97" s="123">
        <f>C96+0.0021</f>
        <v>0.2830666666666667</v>
      </c>
      <c r="D97" s="123">
        <f>D96+0.0042</f>
        <v>0.34590000000000004</v>
      </c>
      <c r="E97" s="495">
        <f>E96+0.0021</f>
        <v>0.4150111111111112</v>
      </c>
      <c r="F97" s="495">
        <f>F96+0.007</f>
        <v>0.4514666666666668</v>
      </c>
      <c r="G97" s="123">
        <f>G96+0.0021</f>
        <v>0.4844555555555557</v>
      </c>
      <c r="H97" s="123">
        <f>H96+0.0035</f>
        <v>0.5104666666666667</v>
      </c>
      <c r="I97" s="123">
        <f>I96+0.0014</f>
        <v>0.5486333333333329</v>
      </c>
      <c r="J97" s="123">
        <f>J96+0.0028</f>
        <v>0.609733333333333</v>
      </c>
      <c r="K97" s="123">
        <f>K96+0.0021</f>
        <v>0.5816777777777777</v>
      </c>
      <c r="L97" s="495">
        <f>L96+0.0021</f>
        <v>0.6441777777777777</v>
      </c>
      <c r="M97" s="123">
        <f>M96+0.0021</f>
        <v>0.6743333333333331</v>
      </c>
      <c r="N97" s="123">
        <f>N96+0.0021</f>
        <v>0.7066777777777777</v>
      </c>
      <c r="O97" s="495">
        <f>O96+0.0035</f>
        <v>0.7465777777777775</v>
      </c>
      <c r="P97" s="123">
        <f>P96+0.0014</f>
        <v>0.7708055555555552</v>
      </c>
      <c r="Q97" s="495">
        <f>Q96+0.0021</f>
        <v>0.7900111111111111</v>
      </c>
      <c r="R97" s="495">
        <f>R96+0.0035</f>
        <v>0.8090777777777775</v>
      </c>
      <c r="S97" s="495">
        <f>S96+0.0021</f>
        <v>0.8316777777777777</v>
      </c>
      <c r="T97" s="506">
        <f>T96+0.0021</f>
        <v>0.8479444444444443</v>
      </c>
      <c r="U97" s="1"/>
      <c r="V97" s="1"/>
      <c r="W97" s="1"/>
      <c r="X97" s="1"/>
      <c r="Y97" s="1"/>
      <c r="Z97" s="1"/>
    </row>
    <row r="98" spans="1:26" ht="18.75" customHeight="1">
      <c r="A98" s="86" t="s">
        <v>101</v>
      </c>
      <c r="B98" s="48" t="s">
        <v>99</v>
      </c>
      <c r="C98" s="123">
        <f>C97+0.0042</f>
        <v>0.28726666666666667</v>
      </c>
      <c r="D98" s="123">
        <f>D97+0.0042</f>
        <v>0.3501</v>
      </c>
      <c r="E98" s="495">
        <f>E97+0.0042</f>
        <v>0.4192111111111112</v>
      </c>
      <c r="F98" s="495">
        <f>F97+0.0042</f>
        <v>0.4556666666666668</v>
      </c>
      <c r="G98" s="123">
        <f>G97+0.0042</f>
        <v>0.4886555555555557</v>
      </c>
      <c r="H98" s="123">
        <f aca="true" t="shared" si="47" ref="H98:N98">H97+0.0042</f>
        <v>0.5146666666666667</v>
      </c>
      <c r="I98" s="123">
        <f t="shared" si="47"/>
        <v>0.5528333333333328</v>
      </c>
      <c r="J98" s="123">
        <f t="shared" si="47"/>
        <v>0.613933333333333</v>
      </c>
      <c r="K98" s="123">
        <f t="shared" si="47"/>
        <v>0.5858777777777777</v>
      </c>
      <c r="L98" s="495">
        <f>L97+0.0042</f>
        <v>0.6483777777777777</v>
      </c>
      <c r="M98" s="123">
        <f t="shared" si="47"/>
        <v>0.6785333333333331</v>
      </c>
      <c r="N98" s="123">
        <f t="shared" si="47"/>
        <v>0.7108777777777777</v>
      </c>
      <c r="O98" s="495">
        <f aca="true" t="shared" si="48" ref="O98:T98">O97+0.0042</f>
        <v>0.7507777777777774</v>
      </c>
      <c r="P98" s="123">
        <f t="shared" si="48"/>
        <v>0.7750055555555552</v>
      </c>
      <c r="Q98" s="495">
        <f t="shared" si="48"/>
        <v>0.7942111111111111</v>
      </c>
      <c r="R98" s="495">
        <f t="shared" si="48"/>
        <v>0.8132777777777774</v>
      </c>
      <c r="S98" s="495">
        <f t="shared" si="48"/>
        <v>0.8358777777777777</v>
      </c>
      <c r="T98" s="506">
        <f t="shared" si="48"/>
        <v>0.8521444444444443</v>
      </c>
      <c r="U98" s="1"/>
      <c r="V98" s="1"/>
      <c r="W98" s="1"/>
      <c r="X98" s="1"/>
      <c r="Y98" s="1"/>
      <c r="Z98" s="1"/>
    </row>
    <row r="99" spans="1:26" ht="18.75" customHeight="1">
      <c r="A99" s="85" t="s">
        <v>55</v>
      </c>
      <c r="B99" s="48" t="s">
        <v>98</v>
      </c>
      <c r="C99" s="123">
        <f aca="true" t="shared" si="49" ref="C99:G100">C98+0.0028</f>
        <v>0.2900666666666667</v>
      </c>
      <c r="D99" s="123">
        <f t="shared" si="49"/>
        <v>0.35290000000000005</v>
      </c>
      <c r="E99" s="495">
        <f t="shared" si="49"/>
        <v>0.4220111111111112</v>
      </c>
      <c r="F99" s="495">
        <f t="shared" si="49"/>
        <v>0.4584666666666668</v>
      </c>
      <c r="G99" s="123">
        <f t="shared" si="49"/>
        <v>0.4914555555555557</v>
      </c>
      <c r="H99" s="123">
        <f aca="true" t="shared" si="50" ref="H99:N100">H98+0.0028</f>
        <v>0.5174666666666667</v>
      </c>
      <c r="I99" s="123">
        <f t="shared" si="50"/>
        <v>0.5556333333333329</v>
      </c>
      <c r="J99" s="123">
        <f t="shared" si="50"/>
        <v>0.616733333333333</v>
      </c>
      <c r="K99" s="123">
        <f t="shared" si="50"/>
        <v>0.5886777777777777</v>
      </c>
      <c r="L99" s="495">
        <f>L98+0.0028</f>
        <v>0.6511777777777777</v>
      </c>
      <c r="M99" s="123">
        <f t="shared" si="50"/>
        <v>0.6813333333333331</v>
      </c>
      <c r="N99" s="123">
        <f t="shared" si="50"/>
        <v>0.7136777777777777</v>
      </c>
      <c r="O99" s="495">
        <f aca="true" t="shared" si="51" ref="O99:T100">O98+0.0028</f>
        <v>0.7535777777777775</v>
      </c>
      <c r="P99" s="123">
        <f t="shared" si="51"/>
        <v>0.7778055555555552</v>
      </c>
      <c r="Q99" s="495">
        <f>Q98+0.0028</f>
        <v>0.7970111111111111</v>
      </c>
      <c r="R99" s="495">
        <f t="shared" si="51"/>
        <v>0.8160777777777775</v>
      </c>
      <c r="S99" s="495">
        <f t="shared" si="51"/>
        <v>0.8386777777777777</v>
      </c>
      <c r="T99" s="506">
        <f t="shared" si="51"/>
        <v>0.8549444444444443</v>
      </c>
      <c r="U99" s="1"/>
      <c r="V99" s="1"/>
      <c r="W99" s="1"/>
      <c r="X99" s="1"/>
      <c r="Y99" s="1"/>
      <c r="Z99" s="1"/>
    </row>
    <row r="100" spans="1:26" ht="18.75" customHeight="1">
      <c r="A100" s="86" t="s">
        <v>100</v>
      </c>
      <c r="B100" s="48" t="s">
        <v>97</v>
      </c>
      <c r="C100" s="123">
        <f t="shared" si="49"/>
        <v>0.2928666666666667</v>
      </c>
      <c r="D100" s="123">
        <f t="shared" si="49"/>
        <v>0.35570000000000007</v>
      </c>
      <c r="E100" s="495">
        <f t="shared" si="49"/>
        <v>0.42481111111111125</v>
      </c>
      <c r="F100" s="495">
        <f t="shared" si="49"/>
        <v>0.4612666666666668</v>
      </c>
      <c r="G100" s="123">
        <f t="shared" si="49"/>
        <v>0.4942555555555557</v>
      </c>
      <c r="H100" s="123">
        <f t="shared" si="50"/>
        <v>0.5202666666666668</v>
      </c>
      <c r="I100" s="123">
        <f t="shared" si="50"/>
        <v>0.5584333333333329</v>
      </c>
      <c r="J100" s="123">
        <f t="shared" si="50"/>
        <v>0.619533333333333</v>
      </c>
      <c r="K100" s="123">
        <f t="shared" si="50"/>
        <v>0.5914777777777778</v>
      </c>
      <c r="L100" s="495">
        <f>L99+0.0028</f>
        <v>0.6539777777777778</v>
      </c>
      <c r="M100" s="123">
        <f t="shared" si="50"/>
        <v>0.6841333333333331</v>
      </c>
      <c r="N100" s="123">
        <f t="shared" si="50"/>
        <v>0.7164777777777778</v>
      </c>
      <c r="O100" s="495">
        <f t="shared" si="51"/>
        <v>0.7563777777777775</v>
      </c>
      <c r="P100" s="123">
        <f t="shared" si="51"/>
        <v>0.7806055555555552</v>
      </c>
      <c r="Q100" s="495">
        <f>Q99+0.0028</f>
        <v>0.7998111111111111</v>
      </c>
      <c r="R100" s="495">
        <f t="shared" si="51"/>
        <v>0.8188777777777775</v>
      </c>
      <c r="S100" s="495">
        <f t="shared" si="51"/>
        <v>0.8414777777777778</v>
      </c>
      <c r="T100" s="506">
        <f t="shared" si="51"/>
        <v>0.8577444444444443</v>
      </c>
      <c r="U100" s="1"/>
      <c r="V100" s="1"/>
      <c r="W100" s="1"/>
      <c r="X100" s="1"/>
      <c r="Y100" s="1"/>
      <c r="Z100" s="1"/>
    </row>
    <row r="101" spans="1:26" ht="18.75" customHeight="1">
      <c r="A101" s="283" t="s">
        <v>331</v>
      </c>
      <c r="B101" s="43" t="s">
        <v>291</v>
      </c>
      <c r="C101" s="127">
        <f>C100+0.0056</f>
        <v>0.2984666666666667</v>
      </c>
      <c r="D101" s="127">
        <f aca="true" t="shared" si="52" ref="D101:T101">D100+0.0056</f>
        <v>0.36130000000000007</v>
      </c>
      <c r="E101" s="496">
        <f t="shared" si="52"/>
        <v>0.43041111111111124</v>
      </c>
      <c r="F101" s="496">
        <f t="shared" si="52"/>
        <v>0.4668666666666668</v>
      </c>
      <c r="G101" s="127">
        <f>G100+0.0056</f>
        <v>0.4998555555555557</v>
      </c>
      <c r="H101" s="127">
        <f t="shared" si="52"/>
        <v>0.5258666666666668</v>
      </c>
      <c r="I101" s="127">
        <f t="shared" si="52"/>
        <v>0.5640333333333329</v>
      </c>
      <c r="J101" s="127">
        <f t="shared" si="52"/>
        <v>0.6251333333333331</v>
      </c>
      <c r="K101" s="127">
        <f t="shared" si="52"/>
        <v>0.5970777777777778</v>
      </c>
      <c r="L101" s="496">
        <f>L100+0.0056</f>
        <v>0.6595777777777778</v>
      </c>
      <c r="M101" s="127">
        <f t="shared" si="52"/>
        <v>0.6897333333333332</v>
      </c>
      <c r="N101" s="127">
        <f t="shared" si="52"/>
        <v>0.7220777777777778</v>
      </c>
      <c r="O101" s="496">
        <f>O100+0.0056</f>
        <v>0.7619777777777775</v>
      </c>
      <c r="P101" s="127">
        <f t="shared" si="52"/>
        <v>0.7862055555555553</v>
      </c>
      <c r="Q101" s="496">
        <f>Q100+0.0056</f>
        <v>0.8054111111111112</v>
      </c>
      <c r="R101" s="496">
        <f>R100+0.0056</f>
        <v>0.8244777777777775</v>
      </c>
      <c r="S101" s="496">
        <f t="shared" si="52"/>
        <v>0.8470777777777778</v>
      </c>
      <c r="T101" s="507">
        <f t="shared" si="52"/>
        <v>0.8633444444444444</v>
      </c>
      <c r="U101" s="1"/>
      <c r="V101" s="1"/>
      <c r="W101" s="1"/>
      <c r="X101" s="1"/>
      <c r="Y101" s="1"/>
      <c r="Z101" s="1"/>
    </row>
    <row r="102" spans="1:26" ht="18.75" customHeight="1" thickBot="1">
      <c r="A102" s="89" t="s">
        <v>209</v>
      </c>
      <c r="B102" s="58" t="s">
        <v>258</v>
      </c>
      <c r="C102" s="126">
        <f>C101+0.0065</f>
        <v>0.3049666666666667</v>
      </c>
      <c r="D102" s="126">
        <f aca="true" t="shared" si="53" ref="D102:T102">D101+0.0065</f>
        <v>0.36780000000000007</v>
      </c>
      <c r="E102" s="498">
        <f t="shared" si="53"/>
        <v>0.43691111111111125</v>
      </c>
      <c r="F102" s="498">
        <f t="shared" si="53"/>
        <v>0.4733666666666668</v>
      </c>
      <c r="G102" s="126">
        <f>G101+0.0065</f>
        <v>0.5063555555555557</v>
      </c>
      <c r="H102" s="126">
        <f t="shared" si="53"/>
        <v>0.5323666666666668</v>
      </c>
      <c r="I102" s="126">
        <f t="shared" si="53"/>
        <v>0.5705333333333329</v>
      </c>
      <c r="J102" s="126">
        <f t="shared" si="53"/>
        <v>0.631633333333333</v>
      </c>
      <c r="K102" s="126">
        <f t="shared" si="53"/>
        <v>0.6035777777777778</v>
      </c>
      <c r="L102" s="498">
        <f>L101+0.0065</f>
        <v>0.6660777777777778</v>
      </c>
      <c r="M102" s="126">
        <f t="shared" si="53"/>
        <v>0.6962333333333331</v>
      </c>
      <c r="N102" s="126">
        <f t="shared" si="53"/>
        <v>0.7285777777777778</v>
      </c>
      <c r="O102" s="498">
        <f>O101+0.0065</f>
        <v>0.7684777777777775</v>
      </c>
      <c r="P102" s="126">
        <f t="shared" si="53"/>
        <v>0.7927055555555552</v>
      </c>
      <c r="Q102" s="498">
        <f>Q101+0.0065</f>
        <v>0.8119111111111111</v>
      </c>
      <c r="R102" s="498">
        <f>R101+0.0065</f>
        <v>0.8309777777777775</v>
      </c>
      <c r="S102" s="498">
        <f t="shared" si="53"/>
        <v>0.8535777777777778</v>
      </c>
      <c r="T102" s="509">
        <f t="shared" si="53"/>
        <v>0.8698444444444443</v>
      </c>
      <c r="U102" s="1"/>
      <c r="V102" s="1"/>
      <c r="W102" s="1"/>
      <c r="X102" s="1"/>
      <c r="Y102" s="1"/>
      <c r="Z102" s="1"/>
    </row>
    <row r="103" spans="1:28" s="75" customFormat="1" ht="18.75" customHeight="1">
      <c r="A103" s="538" t="s">
        <v>207</v>
      </c>
      <c r="B103" s="538"/>
      <c r="C103" s="538"/>
      <c r="D103" s="538"/>
      <c r="E103" s="538"/>
      <c r="F103" s="538"/>
      <c r="G103" s="538"/>
      <c r="H103" s="538"/>
      <c r="I103" s="538"/>
      <c r="J103" s="538"/>
      <c r="K103" s="538"/>
      <c r="L103" s="538"/>
      <c r="M103" s="538"/>
      <c r="N103" s="538"/>
      <c r="O103" s="538"/>
      <c r="P103" s="538"/>
      <c r="Q103" s="538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</sheetData>
  <sheetProtection/>
  <mergeCells count="6">
    <mergeCell ref="A103:Q103"/>
    <mergeCell ref="A1:T1"/>
    <mergeCell ref="A2:B2"/>
    <mergeCell ref="A53:T53"/>
    <mergeCell ref="A54:B54"/>
    <mergeCell ref="A51:Q51"/>
  </mergeCells>
  <printOptions horizontalCentered="1"/>
  <pageMargins left="0" right="0" top="0" bottom="0" header="0.11811023622047245" footer="0.11811023622047245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2018-05-20T07:57:15Z</cp:lastPrinted>
  <dcterms:created xsi:type="dcterms:W3CDTF">1997-01-14T01:50:29Z</dcterms:created>
  <dcterms:modified xsi:type="dcterms:W3CDTF">2018-05-24T03:08:12Z</dcterms:modified>
  <cp:category/>
  <cp:version/>
  <cp:contentType/>
  <cp:contentStatus/>
</cp:coreProperties>
</file>